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35" windowWidth="19230" windowHeight="5415" tabRatio="802"/>
  </bookViews>
  <sheets>
    <sheet name="Edukiak" sheetId="22" r:id="rId1"/>
    <sheet name="KF-B" sheetId="11" r:id="rId2"/>
    <sheet name="KF-E" sheetId="15" r:id="rId3"/>
    <sheet name="KF-K&amp;L" sheetId="16" r:id="rId4"/>
    <sheet name="KF-Z" sheetId="17" r:id="rId5"/>
    <sheet name="G&amp;I" sheetId="18" r:id="rId6"/>
    <sheet name="Balantzea" sheetId="19" r:id="rId7"/>
    <sheet name="Bezeroen baliabideak" sheetId="20" r:id="rId8"/>
    <sheet name="Bezeroen maileguak" sheetId="21" r:id="rId9"/>
    <sheet name="Berankortasuna" sheetId="24" r:id="rId10"/>
    <sheet name="Kaudimena" sheetId="23" r:id="rId11"/>
  </sheets>
  <definedNames>
    <definedName name="_xlnm.Print_Area" localSheetId="6">Balantzea!$A$4:$K$65</definedName>
    <definedName name="_xlnm.Print_Area" localSheetId="9">Berankortasuna!$A$4:$K$65</definedName>
    <definedName name="_xlnm.Print_Area" localSheetId="7">'Bezeroen baliabideak'!$A$4:$K$65</definedName>
    <definedName name="_xlnm.Print_Area" localSheetId="8">'Bezeroen maileguak'!$A$4:$K$65</definedName>
    <definedName name="_xlnm.Print_Area" localSheetId="5">'G&amp;I'!$A$4:$K$65</definedName>
    <definedName name="_xlnm.Print_Area" localSheetId="10">Kaudimena!$A$4:$K$65</definedName>
    <definedName name="_xlnm.Print_Area" localSheetId="1">'KF-B'!$A$4:$K$65</definedName>
    <definedName name="_xlnm.Print_Area" localSheetId="2">'KF-E'!$A$4:$K$65</definedName>
    <definedName name="_xlnm.Print_Area" localSheetId="3">'KF-K&amp;L'!$A$4:$K$65</definedName>
    <definedName name="_xlnm.Print_Area" localSheetId="4">'KF-Z'!$A$4:$K$65</definedName>
  </definedNames>
  <calcPr calcId="145621"/>
</workbook>
</file>

<file path=xl/calcChain.xml><?xml version="1.0" encoding="utf-8"?>
<calcChain xmlns="http://schemas.openxmlformats.org/spreadsheetml/2006/main">
  <c r="F36" i="24" l="1"/>
  <c r="F35" i="24"/>
  <c r="F34" i="24"/>
  <c r="F33" i="24"/>
  <c r="F32" i="24"/>
  <c r="F31" i="24"/>
  <c r="F30" i="24"/>
  <c r="G14" i="24"/>
  <c r="F14" i="24"/>
  <c r="F32" i="21"/>
  <c r="G14" i="21"/>
  <c r="F14" i="21"/>
  <c r="G14" i="20"/>
  <c r="F14" i="20"/>
  <c r="G14" i="19"/>
  <c r="F14" i="19"/>
  <c r="F14" i="17"/>
  <c r="E14" i="17"/>
  <c r="E31" i="16"/>
  <c r="F14" i="16"/>
  <c r="E14" i="16"/>
  <c r="E30" i="15"/>
  <c r="F14" i="15"/>
  <c r="E14" i="15"/>
  <c r="E36" i="11"/>
  <c r="F61" i="23" l="1"/>
  <c r="F60" i="23"/>
  <c r="F59" i="23"/>
  <c r="F57" i="23"/>
  <c r="F53" i="23"/>
  <c r="F52" i="23"/>
  <c r="F51" i="23"/>
  <c r="F50" i="23"/>
  <c r="F49" i="23"/>
  <c r="F48" i="23"/>
  <c r="F47" i="23"/>
  <c r="F46" i="23"/>
  <c r="F45" i="23"/>
  <c r="F44" i="23"/>
  <c r="F43" i="23"/>
  <c r="F54" i="23" l="1"/>
  <c r="F55" i="23"/>
  <c r="F56" i="23"/>
  <c r="H33" i="23" l="1"/>
  <c r="H32" i="23"/>
  <c r="H31" i="23"/>
  <c r="H29" i="23"/>
  <c r="H20" i="24" l="1"/>
  <c r="H18" i="24"/>
  <c r="F35" i="20" l="1"/>
  <c r="E30" i="17"/>
  <c r="G22" i="16"/>
  <c r="G21" i="16"/>
  <c r="G23" i="16" l="1"/>
  <c r="G15" i="15" l="1"/>
  <c r="G17" i="15"/>
  <c r="G19" i="15"/>
  <c r="G16" i="15"/>
  <c r="G18" i="15"/>
  <c r="H61" i="23" l="1"/>
  <c r="H57" i="23"/>
  <c r="H60" i="23"/>
  <c r="H59" i="23"/>
  <c r="H53" i="23"/>
  <c r="H51" i="23"/>
  <c r="H49" i="23"/>
  <c r="H47" i="23"/>
  <c r="H45" i="23"/>
  <c r="H43" i="23"/>
  <c r="H36" i="24"/>
  <c r="H35" i="24"/>
  <c r="H34" i="24"/>
  <c r="H33" i="24"/>
  <c r="F41" i="21"/>
  <c r="H41" i="21" s="1"/>
  <c r="F40" i="21"/>
  <c r="H40" i="21" s="1"/>
  <c r="F39" i="21"/>
  <c r="H39" i="21" s="1"/>
  <c r="F38" i="21"/>
  <c r="H38" i="21" s="1"/>
  <c r="F37" i="21"/>
  <c r="H37" i="21" s="1"/>
  <c r="F36" i="21"/>
  <c r="H36" i="21" s="1"/>
  <c r="F42" i="20"/>
  <c r="F40" i="20"/>
  <c r="F38" i="20"/>
  <c r="H38" i="20" s="1"/>
  <c r="J55" i="19"/>
  <c r="J54" i="19"/>
  <c r="J53" i="19"/>
  <c r="J51" i="19"/>
  <c r="J50" i="19"/>
  <c r="J49" i="19"/>
  <c r="J48" i="19"/>
  <c r="J47" i="19"/>
  <c r="J45" i="19"/>
  <c r="J43" i="19"/>
  <c r="J42" i="19"/>
  <c r="J38" i="19"/>
  <c r="J37" i="19"/>
  <c r="J36" i="19"/>
  <c r="J35" i="19"/>
  <c r="J34" i="19"/>
  <c r="J33" i="19"/>
  <c r="J32" i="19"/>
  <c r="J31" i="19"/>
  <c r="J30" i="19"/>
  <c r="J28" i="19"/>
  <c r="H25" i="19"/>
  <c r="J24" i="19"/>
  <c r="J22" i="19"/>
  <c r="H19" i="19"/>
  <c r="J18" i="19"/>
  <c r="J41" i="18"/>
  <c r="J40" i="18"/>
  <c r="J39" i="18"/>
  <c r="J31" i="18"/>
  <c r="J26" i="18"/>
  <c r="J25" i="18"/>
  <c r="J24" i="18"/>
  <c r="J21" i="18"/>
  <c r="J20" i="18"/>
  <c r="J19" i="18"/>
  <c r="E36" i="17"/>
  <c r="E35" i="17"/>
  <c r="G35" i="17" s="1"/>
  <c r="E34" i="17"/>
  <c r="E33" i="17"/>
  <c r="G33" i="17" s="1"/>
  <c r="E32" i="17"/>
  <c r="E31" i="17"/>
  <c r="G31" i="17" s="1"/>
  <c r="E40" i="16"/>
  <c r="G40" i="16" s="1"/>
  <c r="E38" i="16"/>
  <c r="G38" i="16" s="1"/>
  <c r="E31" i="15"/>
  <c r="G31" i="15" s="1"/>
  <c r="E35" i="15"/>
  <c r="G35" i="15" s="1"/>
  <c r="E34" i="15"/>
  <c r="G34" i="15" s="1"/>
  <c r="E33" i="15"/>
  <c r="G33" i="15" s="1"/>
  <c r="E32" i="15"/>
  <c r="G32" i="15" s="1"/>
  <c r="E45" i="11"/>
  <c r="G45" i="11" s="1"/>
  <c r="E43" i="11"/>
  <c r="G43" i="11" s="1"/>
  <c r="E42" i="11"/>
  <c r="G42" i="11" s="1"/>
  <c r="E41" i="11"/>
  <c r="E39" i="11"/>
  <c r="E38" i="11"/>
  <c r="G38" i="11" s="1"/>
  <c r="G19" i="16" l="1"/>
  <c r="E35" i="16"/>
  <c r="G35" i="16" s="1"/>
  <c r="G18" i="16"/>
  <c r="E37" i="16"/>
  <c r="G37" i="16" s="1"/>
  <c r="G20" i="16"/>
  <c r="J29" i="18"/>
  <c r="G41" i="11"/>
  <c r="H40" i="20"/>
  <c r="H20" i="20"/>
  <c r="H42" i="20"/>
  <c r="G16" i="11"/>
  <c r="G32" i="17"/>
  <c r="G34" i="17"/>
  <c r="G36" i="17"/>
  <c r="J15" i="18"/>
  <c r="J16" i="18"/>
  <c r="J17" i="18"/>
  <c r="J18" i="18"/>
  <c r="J28" i="18"/>
  <c r="J33" i="18"/>
  <c r="J34" i="18"/>
  <c r="J35" i="18"/>
  <c r="J36" i="18"/>
  <c r="H19" i="21"/>
  <c r="H21" i="21"/>
  <c r="H23" i="21"/>
  <c r="H18" i="21"/>
  <c r="H20" i="21"/>
  <c r="H22" i="21"/>
  <c r="E44" i="11"/>
  <c r="G44" i="11" s="1"/>
  <c r="E39" i="16"/>
  <c r="G39" i="16" s="1"/>
  <c r="G15" i="17"/>
  <c r="G17" i="17"/>
  <c r="G19" i="17"/>
  <c r="G39" i="11"/>
  <c r="J41" i="19"/>
  <c r="H44" i="23"/>
  <c r="H46" i="23"/>
  <c r="H48" i="23"/>
  <c r="H50" i="23"/>
  <c r="H52" i="23"/>
  <c r="G16" i="17"/>
  <c r="G18" i="17"/>
  <c r="G20" i="17"/>
  <c r="E50" i="11"/>
  <c r="G50" i="11" s="1"/>
  <c r="H20" i="19"/>
  <c r="H23" i="19"/>
  <c r="J26" i="19"/>
  <c r="H16" i="21"/>
  <c r="J16" i="19"/>
  <c r="H16" i="19"/>
  <c r="G17" i="11"/>
  <c r="G19" i="11"/>
  <c r="G21" i="11"/>
  <c r="G23" i="11"/>
  <c r="H24" i="20"/>
  <c r="F45" i="20"/>
  <c r="H45" i="20" s="1"/>
  <c r="E47" i="11"/>
  <c r="G47" i="11" s="1"/>
  <c r="J30" i="18"/>
  <c r="H15" i="19"/>
  <c r="H17" i="19"/>
  <c r="J17" i="19"/>
  <c r="J19" i="19"/>
  <c r="H21" i="19"/>
  <c r="J21" i="19"/>
  <c r="J25" i="19"/>
  <c r="H27" i="19"/>
  <c r="J27" i="19"/>
  <c r="G20" i="11"/>
  <c r="E36" i="16"/>
  <c r="G36" i="16" s="1"/>
  <c r="J23" i="18"/>
  <c r="H18" i="19"/>
  <c r="H22" i="19"/>
  <c r="H24" i="19"/>
  <c r="H28" i="19"/>
  <c r="H30" i="19"/>
  <c r="H32" i="19"/>
  <c r="H34" i="19"/>
  <c r="H36" i="19"/>
  <c r="H38" i="19"/>
  <c r="H40" i="19"/>
  <c r="J40" i="19"/>
  <c r="H42" i="19"/>
  <c r="F36" i="20"/>
  <c r="H36" i="20" s="1"/>
  <c r="H15" i="20"/>
  <c r="H44" i="19"/>
  <c r="J44" i="19"/>
  <c r="J46" i="19"/>
  <c r="H46" i="19"/>
  <c r="H16" i="24"/>
  <c r="G25" i="11"/>
  <c r="J15" i="19"/>
  <c r="F33" i="21"/>
  <c r="H15" i="24"/>
  <c r="H15" i="21"/>
  <c r="H29" i="19"/>
  <c r="J29" i="19"/>
  <c r="H31" i="19"/>
  <c r="H33" i="19"/>
  <c r="H35" i="19"/>
  <c r="H37" i="19"/>
  <c r="H43" i="19"/>
  <c r="H45" i="19"/>
  <c r="H48" i="19"/>
  <c r="H50" i="19"/>
  <c r="H54" i="19"/>
  <c r="H17" i="20"/>
  <c r="H19" i="20"/>
  <c r="H21" i="20"/>
  <c r="F41" i="20"/>
  <c r="H41" i="20" s="1"/>
  <c r="F34" i="21"/>
  <c r="H17" i="24"/>
  <c r="H19" i="24"/>
  <c r="H15" i="23"/>
  <c r="H17" i="23"/>
  <c r="H19" i="23"/>
  <c r="H21" i="23"/>
  <c r="H23" i="23"/>
  <c r="H25" i="23"/>
  <c r="H27" i="23"/>
  <c r="H47" i="19"/>
  <c r="H49" i="19"/>
  <c r="H51" i="19"/>
  <c r="H53" i="19"/>
  <c r="H55" i="19"/>
  <c r="H16" i="23"/>
  <c r="H18" i="23"/>
  <c r="H20" i="23"/>
  <c r="H22" i="23"/>
  <c r="H24" i="23"/>
  <c r="H26" i="23"/>
  <c r="H28" i="23"/>
  <c r="G22" i="11" l="1"/>
  <c r="J20" i="19"/>
  <c r="G28" i="11"/>
  <c r="H26" i="19"/>
  <c r="J23" i="19"/>
  <c r="H41" i="19"/>
  <c r="H54" i="23"/>
  <c r="G15" i="16"/>
  <c r="H56" i="23"/>
  <c r="G17" i="16"/>
  <c r="H55" i="23"/>
  <c r="G16" i="16"/>
  <c r="J56" i="19"/>
  <c r="H56" i="19"/>
  <c r="H33" i="21"/>
  <c r="H31" i="24"/>
  <c r="H32" i="24"/>
  <c r="H34" i="21"/>
  <c r="E40" i="11"/>
  <c r="G40" i="11" s="1"/>
  <c r="G18" i="11"/>
  <c r="J22" i="18"/>
  <c r="G24" i="11" l="1"/>
  <c r="E46" i="11"/>
  <c r="G46" i="11" s="1"/>
  <c r="J52" i="19"/>
  <c r="H52" i="19"/>
  <c r="J39" i="19"/>
  <c r="H39" i="19"/>
  <c r="J27" i="18"/>
  <c r="J57" i="19"/>
  <c r="H57" i="19"/>
  <c r="E48" i="11"/>
  <c r="G48" i="11" s="1"/>
  <c r="H16" i="20"/>
  <c r="F37" i="20"/>
  <c r="H37" i="20" s="1"/>
  <c r="E34" i="16"/>
  <c r="G34" i="16" s="1"/>
  <c r="E33" i="16"/>
  <c r="G33" i="16" s="1"/>
  <c r="E32" i="16"/>
  <c r="G32" i="16" s="1"/>
  <c r="G26" i="11" l="1"/>
  <c r="E49" i="11"/>
  <c r="G49" i="11" s="1"/>
  <c r="G15" i="11"/>
  <c r="E37" i="11"/>
  <c r="G37" i="11" s="1"/>
  <c r="H18" i="20"/>
  <c r="F39" i="20"/>
  <c r="H39" i="20" s="1"/>
  <c r="F46" i="20"/>
  <c r="H46" i="20" s="1"/>
  <c r="H25" i="20"/>
  <c r="G27" i="11"/>
  <c r="J32" i="18"/>
  <c r="J37" i="18"/>
  <c r="F44" i="20" l="1"/>
  <c r="F43" i="20"/>
  <c r="H43" i="20" l="1"/>
  <c r="H44" i="20" l="1"/>
  <c r="H22" i="20" l="1"/>
  <c r="H23" i="20" l="1"/>
  <c r="F35" i="21" l="1"/>
  <c r="H35" i="21" s="1"/>
  <c r="H17" i="21"/>
</calcChain>
</file>

<file path=xl/sharedStrings.xml><?xml version="1.0" encoding="utf-8"?>
<sst xmlns="http://schemas.openxmlformats.org/spreadsheetml/2006/main" count="310" uniqueCount="154">
  <si>
    <t>ROE</t>
  </si>
  <si>
    <t>ROA</t>
  </si>
  <si>
    <t>RORWA</t>
  </si>
  <si>
    <t>ROTE</t>
  </si>
  <si>
    <t>LCR</t>
  </si>
  <si>
    <t>NSFR</t>
  </si>
  <si>
    <t>n.s</t>
  </si>
  <si>
    <t>Pro-forma:</t>
  </si>
  <si>
    <t>Pro-forma CET1 fully loaded</t>
  </si>
  <si>
    <t>LtD</t>
  </si>
  <si>
    <t>2018/II</t>
  </si>
  <si>
    <t>Hiruhileko txostena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</si>
  <si>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Balantzea</t>
    </r>
  </si>
  <si>
    <t>Urte arteko bilakaera</t>
  </si>
  <si>
    <t>Kopuruak milioi eurotan</t>
  </si>
  <si>
    <t>Ald.</t>
  </si>
  <si>
    <t>Aktibo Osoa</t>
  </si>
  <si>
    <t>Zorra adierazten duten baloreak</t>
  </si>
  <si>
    <t>Kapital-tresnak (SE)</t>
  </si>
  <si>
    <t>Partaidetzak</t>
  </si>
  <si>
    <t>Bezeroen maileguak</t>
  </si>
  <si>
    <t>Zordunketak-Balore negoziagarriak</t>
  </si>
  <si>
    <t>Horietatik mendeko zorra</t>
  </si>
  <si>
    <t>Bezeroen gordailuak</t>
  </si>
  <si>
    <t>Horietatik zedula multilagatzaileak</t>
  </si>
  <si>
    <t>Pro-forma: zedula multilag. salbu</t>
  </si>
  <si>
    <t>Balantzetik kanpoko baliabideak</t>
  </si>
  <si>
    <t>Bezeroen baliabideak osoa</t>
  </si>
  <si>
    <t>Negozio-bolumena</t>
  </si>
  <si>
    <t>Norberaren fondoak</t>
  </si>
  <si>
    <t>Azken hiruhilekoaren bilakaera</t>
  </si>
  <si>
    <r>
      <t xml:space="preserve">Kopuru adierazgarrienak. </t>
    </r>
    <r>
      <rPr>
        <sz val="18"/>
        <color theme="1"/>
        <rFont val="Calibri"/>
        <family val="2"/>
        <scheme val="minor"/>
      </rPr>
      <t>Errentagarritasuna</t>
    </r>
  </si>
  <si>
    <t>Eraginkortasun ratioa</t>
  </si>
  <si>
    <r>
      <t xml:space="preserve">Kopuru adierazgarrienak. </t>
    </r>
    <r>
      <rPr>
        <sz val="18"/>
        <color theme="1"/>
        <rFont val="Calibri"/>
        <family val="2"/>
        <scheme val="minor"/>
      </rPr>
      <t>Kapitala&amp;Likidezia</t>
    </r>
  </si>
  <si>
    <t>CET1 ratioa</t>
  </si>
  <si>
    <t>Tier1 ratioa</t>
  </si>
  <si>
    <t>Kapital osoa ratioa</t>
  </si>
  <si>
    <t>Palanka-efektu ratioa</t>
  </si>
  <si>
    <t>Pro-forma palanka-efektu ratioa FL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</si>
  <si>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Beste zifra batzuk</t>
    </r>
  </si>
  <si>
    <t>Unitateak</t>
  </si>
  <si>
    <t>Langile-kopurua</t>
  </si>
  <si>
    <t>Bulego-kopurua</t>
  </si>
  <si>
    <t>Bezero-kopurua</t>
  </si>
  <si>
    <t>Txikizkako bezero-kopurua</t>
  </si>
  <si>
    <t>Handizkako bezero-kopurua</t>
  </si>
  <si>
    <t>Kutxazain-kopurua</t>
  </si>
  <si>
    <t>Galdu-Irabazien Kontua</t>
  </si>
  <si>
    <t>Interes-marjina</t>
  </si>
  <si>
    <t>Dibidenduak</t>
  </si>
  <si>
    <t>Erakundeen emaitza parte-hartze metodoaren bidez baloratuta</t>
  </si>
  <si>
    <t>Komisioen kopuru garbia</t>
  </si>
  <si>
    <t>Finantza Eragiketen emaitza</t>
  </si>
  <si>
    <t>Trukaneurriaren aldeak (garbia)</t>
  </si>
  <si>
    <t>Beste ustiapen-ekoizkin batzuk</t>
  </si>
  <si>
    <t>Marjina gordina</t>
  </si>
  <si>
    <t>Administrazio-gastuak</t>
  </si>
  <si>
    <t>Langile-gastuak</t>
  </si>
  <si>
    <t>Beste administrazio-gastu orokor batzuk</t>
  </si>
  <si>
    <t>Amortizazioa</t>
  </si>
  <si>
    <t>Horniduren aurreko emaitza</t>
  </si>
  <si>
    <t>Hornidurak (garbia)</t>
  </si>
  <si>
    <t>Finantza-aktiboen narriaduraren bidezko galerak</t>
  </si>
  <si>
    <t>Horietatik Hornidurak kreditu-inbertsioa</t>
  </si>
  <si>
    <t>Gainerakoa</t>
  </si>
  <si>
    <t>Ustiapeneko jardueraren emaitza</t>
  </si>
  <si>
    <t>Inbertsioen narriaduraren bidezko galerak</t>
  </si>
  <si>
    <t>Aktibo ez-finantzarioen narriaduraren bidezko galerak</t>
  </si>
  <si>
    <t>Aktibo ez-finantzarioen eta partaidetzen bajaren bidezko Galera Irabaziak</t>
  </si>
  <si>
    <t>Aktibo ez-arrunten Galdu-Irabaziak</t>
  </si>
  <si>
    <t>Zergen aurreko etekina</t>
  </si>
  <si>
    <t>Etekinen gaineko zergengatiko Gastuak/Diru-sarrerak</t>
  </si>
  <si>
    <t>Ekitaldiaren emaitza bateratua</t>
  </si>
  <si>
    <t>Txikizkarien interesei egotzitako emaitza</t>
  </si>
  <si>
    <t>Erakunde nagusiari egotzitako emaitza</t>
  </si>
  <si>
    <t>Balantzea</t>
  </si>
  <si>
    <t>Kutxa eta Gordailuak Banku Zentraletan</t>
  </si>
  <si>
    <t>Negoziatzeko mantendutako Finantza-aktiboak</t>
  </si>
  <si>
    <t>Estaldura-deribatuak</t>
  </si>
  <si>
    <t>Kapital-tresnak</t>
  </si>
  <si>
    <t>Zorra ordezkatzen duten balioak</t>
  </si>
  <si>
    <t>Arrazoizko balioa duten beste finantza-aktibo batzuk, Gal-Ira.-en aldaketekin</t>
  </si>
  <si>
    <t>Salgai dauden finantza-aktiboak</t>
  </si>
  <si>
    <t>Maileguak eta kobratzeko kontu-sailak</t>
  </si>
  <si>
    <t>Banku zentralak</t>
  </si>
  <si>
    <t>Kreditu-erakundeak</t>
  </si>
  <si>
    <t>Mugaegunerako Inbertsio Zorroa</t>
  </si>
  <si>
    <t>Salgai dauden aktibo ez-arruntak</t>
  </si>
  <si>
    <t>Berraseguruagatiko aktiboak</t>
  </si>
  <si>
    <t>Aktibo ukigarriak</t>
  </si>
  <si>
    <t>Aktibo ukiezina</t>
  </si>
  <si>
    <t>Zerga-aktiboak</t>
  </si>
  <si>
    <t>Beste aktibo batzuk</t>
  </si>
  <si>
    <t>AKTIBOA GUZTIRA</t>
  </si>
  <si>
    <t>Negoziatzeko mantendutako Finantza-pasiboak</t>
  </si>
  <si>
    <t>Kostu amortizatuko finantza-pasiboak</t>
  </si>
  <si>
    <t>Banku zentralen gordailuak</t>
  </si>
  <si>
    <t>Kreditu-erakundeen gordailuak</t>
  </si>
  <si>
    <t>Balio negoziagarrietan adierazitako zordunketak</t>
  </si>
  <si>
    <t>Beste finantza-pasibo batzuk</t>
  </si>
  <si>
    <t>Aseguru-kontratuek babestutako pasiboak</t>
  </si>
  <si>
    <t>Hornidurak</t>
  </si>
  <si>
    <t>Zerga-pasiboak</t>
  </si>
  <si>
    <t>Beste pasibo batzuk</t>
  </si>
  <si>
    <t>Pasiboa guztira</t>
  </si>
  <si>
    <t>Funts propioak</t>
  </si>
  <si>
    <t>Balioespenen doikuntzak</t>
  </si>
  <si>
    <t>Gutxiengoen interesak</t>
  </si>
  <si>
    <t>Ondare garbia guztira</t>
  </si>
  <si>
    <t>Ondare garbia eta pasiboa guztira</t>
  </si>
  <si>
    <r>
      <t xml:space="preserve">Bezeroen baliabideak. </t>
    </r>
    <r>
      <rPr>
        <sz val="18"/>
        <color theme="1"/>
        <rFont val="Calibri"/>
        <family val="2"/>
        <scheme val="minor"/>
      </rPr>
      <t>Banakapena</t>
    </r>
  </si>
  <si>
    <t>Sektore publikoa</t>
  </si>
  <si>
    <t>Sektore pribatua</t>
  </si>
  <si>
    <t>Horietatik agerikoak</t>
  </si>
  <si>
    <t>Horietatik aurrezkia</t>
  </si>
  <si>
    <t>Horietatik Aktiboen behin-behineko lagapena</t>
  </si>
  <si>
    <t>Ageriko gordailuak guztira</t>
  </si>
  <si>
    <t>Aurrezki gordailuak guztira</t>
  </si>
  <si>
    <t>Balantzez kanpoko aktiboak</t>
  </si>
  <si>
    <t>Bezeroen baliabideak guztira</t>
  </si>
  <si>
    <r>
      <t xml:space="preserve">Bezeroen maileguak. </t>
    </r>
    <r>
      <rPr>
        <sz val="18"/>
        <color theme="1"/>
        <rFont val="Calibri"/>
        <family val="2"/>
        <scheme val="minor"/>
      </rPr>
      <t>Banakapena</t>
    </r>
  </si>
  <si>
    <t>Pro-forma: Bezeroen mailegu gordinak</t>
  </si>
  <si>
    <t>Horietatik bermearekin</t>
  </si>
  <si>
    <t>Horietatik bermerik gabe</t>
  </si>
  <si>
    <t>Partikularrak</t>
  </si>
  <si>
    <r>
      <t xml:space="preserve">Berankortasuna. </t>
    </r>
    <r>
      <rPr>
        <sz val="18"/>
        <color theme="1"/>
        <rFont val="Calibri"/>
        <family val="2"/>
        <scheme val="minor"/>
      </rPr>
      <t>Banakapena</t>
    </r>
  </si>
  <si>
    <t>Zalantzazkoa</t>
  </si>
  <si>
    <t>Berankortasun ratioa</t>
  </si>
  <si>
    <r>
      <t>Kredituaren estaldura ratioa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</si>
  <si>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Arrisku kontingenteak barne</t>
    </r>
  </si>
  <si>
    <r>
      <t xml:space="preserve">Kaudimena. </t>
    </r>
    <r>
      <rPr>
        <sz val="18"/>
        <color theme="1"/>
        <rFont val="Calibri"/>
        <family val="2"/>
        <scheme val="minor"/>
      </rPr>
      <t>Banakapena</t>
    </r>
  </si>
  <si>
    <t>Kapitala</t>
  </si>
  <si>
    <t>Erreserbak</t>
  </si>
  <si>
    <t>Ekitaldiaren emaitza</t>
  </si>
  <si>
    <t>Interes minoritarioak</t>
  </si>
  <si>
    <t>Kenkariak</t>
  </si>
  <si>
    <t>CET1 kapitala</t>
  </si>
  <si>
    <t>Tier I kapitala</t>
  </si>
  <si>
    <t>Kapital osoa</t>
  </si>
  <si>
    <t>Arriskuaren arabera Haztatutako Aktiboak</t>
  </si>
  <si>
    <t>CET I ratioa</t>
  </si>
  <si>
    <t>Tier I ratioa</t>
  </si>
  <si>
    <t>CET1 fully loaded ratioa</t>
  </si>
  <si>
    <t>Kapital osoa fully loaded ratioa</t>
  </si>
  <si>
    <t>Palanka-efektu fully loaded ratioa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</si>
  <si>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Kapital ratioak emaitzaren %50a eta orain arte egindako hornidurak ditu barne.</t>
    </r>
  </si>
  <si>
    <t>Metatutako beste emaitza global bat</t>
  </si>
  <si>
    <t>2018/III</t>
  </si>
  <si>
    <t>2017/III</t>
  </si>
  <si>
    <t>2018/9h</t>
  </si>
  <si>
    <t>2017/9h</t>
  </si>
  <si>
    <r>
      <t>2018/III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</si>
  <si>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2017/III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</si>
  <si>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2018/II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</si>
</sst>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5" fontId="2" fillId="2" borderId="0" xfId="1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10" fontId="0" fillId="2" borderId="0" xfId="0" applyNumberForma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erankortasuna!A1"/><Relationship Id="rId3" Type="http://schemas.openxmlformats.org/officeDocument/2006/relationships/image" Target="../media/image1.emf"/><Relationship Id="rId7" Type="http://schemas.openxmlformats.org/officeDocument/2006/relationships/hyperlink" Target="#'Bezeroen maileguak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Bezeroen baliabideak'!A1"/><Relationship Id="rId5" Type="http://schemas.openxmlformats.org/officeDocument/2006/relationships/hyperlink" Target="#Balantzea!A1"/><Relationship Id="rId4" Type="http://schemas.openxmlformats.org/officeDocument/2006/relationships/hyperlink" Target="#'G&amp;I'!A1"/><Relationship Id="rId9" Type="http://schemas.openxmlformats.org/officeDocument/2006/relationships/hyperlink" Target="#Kaudimen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E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K&amp;L'!A1"/><Relationship Id="rId4" Type="http://schemas.openxmlformats.org/officeDocument/2006/relationships/hyperlink" Target="#'KF-E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Kopuru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adierazgarrienak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Galdu-Irabazien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kontua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baliabideak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 maileguak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Berankortasuna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Kaudimena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677264</xdr:colOff>
      <xdr:row>1</xdr:row>
      <xdr:rowOff>31749</xdr:rowOff>
    </xdr:from>
    <xdr:to>
      <xdr:col>4</xdr:col>
      <xdr:colOff>550336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01264" y="222249"/>
          <a:ext cx="139707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4</xdr:col>
      <xdr:colOff>645583</xdr:colOff>
      <xdr:row>1</xdr:row>
      <xdr:rowOff>42333</xdr:rowOff>
    </xdr:from>
    <xdr:to>
      <xdr:col>5</xdr:col>
      <xdr:colOff>889000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93583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994817</xdr:colOff>
      <xdr:row>1</xdr:row>
      <xdr:rowOff>42349</xdr:rowOff>
    </xdr:from>
    <xdr:to>
      <xdr:col>7</xdr:col>
      <xdr:colOff>444502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17567" y="232849"/>
          <a:ext cx="13864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878417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973651</xdr:colOff>
      <xdr:row>1</xdr:row>
      <xdr:rowOff>42349</xdr:rowOff>
    </xdr:from>
    <xdr:to>
      <xdr:col>7</xdr:col>
      <xdr:colOff>465669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196401" y="232849"/>
          <a:ext cx="1428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Beste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656166</xdr:colOff>
      <xdr:row>1</xdr:row>
      <xdr:rowOff>42333</xdr:rowOff>
    </xdr:from>
    <xdr:to>
      <xdr:col>5</xdr:col>
      <xdr:colOff>867833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04166" y="232833"/>
          <a:ext cx="1386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1005400</xdr:colOff>
      <xdr:row>1</xdr:row>
      <xdr:rowOff>42349</xdr:rowOff>
    </xdr:from>
    <xdr:to>
      <xdr:col>7</xdr:col>
      <xdr:colOff>433918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28150" y="232849"/>
          <a:ext cx="13652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889001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2875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984233</xdr:colOff>
      <xdr:row>1</xdr:row>
      <xdr:rowOff>42349</xdr:rowOff>
    </xdr:from>
    <xdr:to>
      <xdr:col>7</xdr:col>
      <xdr:colOff>455084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06983" y="232849"/>
          <a:ext cx="140760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147</v>
      </c>
      <c r="D10" s="3" t="s"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125</v>
      </c>
    </row>
    <row r="12" spans="2:8" ht="17.25" x14ac:dyDescent="0.3">
      <c r="B12" s="6" t="s">
        <v>13</v>
      </c>
      <c r="G12" s="4"/>
    </row>
    <row r="13" spans="2:8" x14ac:dyDescent="0.25">
      <c r="B13" s="73" t="s">
        <v>14</v>
      </c>
      <c r="G13" s="4"/>
    </row>
    <row r="14" spans="2:8" x14ac:dyDescent="0.25">
      <c r="B14" s="7"/>
      <c r="C14" s="7"/>
      <c r="D14" s="7"/>
      <c r="E14" s="7"/>
      <c r="F14" s="8" t="str">
        <f>+'KF-B'!E14</f>
        <v>2018/III</v>
      </c>
      <c r="G14" s="9" t="str">
        <f>+'KF-B'!F14</f>
        <v>2017/III</v>
      </c>
      <c r="H14" s="9" t="s">
        <v>15</v>
      </c>
    </row>
    <row r="15" spans="2:8" s="19" customFormat="1" x14ac:dyDescent="0.25">
      <c r="B15" s="19" t="s">
        <v>20</v>
      </c>
      <c r="F15" s="20">
        <v>42207.881999999998</v>
      </c>
      <c r="G15" s="25">
        <v>42784.415000000001</v>
      </c>
      <c r="H15" s="35">
        <f>IF(ISERROR($F15/G15),"-",$F15/G15-1)</f>
        <v>-1.3475304033022328E-2</v>
      </c>
    </row>
    <row r="16" spans="2:8" x14ac:dyDescent="0.25">
      <c r="B16" s="21" t="s">
        <v>121</v>
      </c>
      <c r="C16" s="21"/>
      <c r="D16" s="21"/>
      <c r="E16" s="21"/>
      <c r="F16" s="20">
        <v>43287.976000000002</v>
      </c>
      <c r="G16" s="23">
        <v>44022.968999999997</v>
      </c>
      <c r="H16" s="41">
        <f>IF(ISERROR($F16/G16),"-",$F16/G16-1)</f>
        <v>-1.6695670844008581E-2</v>
      </c>
    </row>
    <row r="17" spans="2:8" x14ac:dyDescent="0.25">
      <c r="B17" s="19" t="s">
        <v>126</v>
      </c>
      <c r="C17" s="19"/>
      <c r="D17" s="19"/>
      <c r="E17" s="19"/>
      <c r="F17" s="20">
        <v>1979.9490000000001</v>
      </c>
      <c r="G17" s="25">
        <v>2402.6869999999999</v>
      </c>
      <c r="H17" s="35">
        <f>IF(ISERROR($F17/G17),"-",$F17/G17-1)</f>
        <v>-0.17594384953179498</v>
      </c>
    </row>
    <row r="18" spans="2:8" x14ac:dyDescent="0.25">
      <c r="B18" s="5" t="s">
        <v>127</v>
      </c>
      <c r="C18" s="5"/>
      <c r="D18" s="5"/>
      <c r="E18" s="5"/>
      <c r="F18" s="69">
        <v>4.411869943905905E-2</v>
      </c>
      <c r="G18" s="70">
        <v>5.457803175428718E-2</v>
      </c>
      <c r="H18" s="71" t="str">
        <f>IF(ISERROR($F18-G18),"-",CONCATENATE((FIXED($F18-G18,4)*10000)," op"))</f>
        <v>-105 op</v>
      </c>
    </row>
    <row r="19" spans="2:8" x14ac:dyDescent="0.25">
      <c r="B19" s="19" t="s">
        <v>101</v>
      </c>
      <c r="C19" s="19"/>
      <c r="D19" s="19"/>
      <c r="E19" s="19"/>
      <c r="F19" s="20">
        <v>966.95399999999995</v>
      </c>
      <c r="G19" s="25">
        <v>1115.742</v>
      </c>
      <c r="H19" s="35">
        <f>IF(ISERROR($F19/G19),"-",$F19/G19-1)</f>
        <v>-0.13335340965922227</v>
      </c>
    </row>
    <row r="20" spans="2:8" ht="15" customHeight="1" x14ac:dyDescent="0.25">
      <c r="B20" s="5" t="s">
        <v>128</v>
      </c>
      <c r="C20" s="5"/>
      <c r="D20" s="5"/>
      <c r="E20" s="5"/>
      <c r="F20" s="69">
        <v>0.49928112307602412</v>
      </c>
      <c r="G20" s="70">
        <v>0.47233753739506312</v>
      </c>
      <c r="H20" s="71" t="str">
        <f>IF(ISERROR($F20-G20),"-",CONCATENATE((FIXED($F20-G20,4)*10000)," op"))</f>
        <v>269 op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129</v>
      </c>
      <c r="C22" s="5"/>
      <c r="D22" s="5"/>
      <c r="E22" s="5"/>
      <c r="F22" s="37"/>
      <c r="G22" s="37"/>
      <c r="H22" s="38"/>
    </row>
    <row r="23" spans="2:8" ht="17.25" x14ac:dyDescent="0.25">
      <c r="B23" s="77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30</v>
      </c>
      <c r="G28" s="4"/>
    </row>
    <row r="29" spans="2:8" x14ac:dyDescent="0.25">
      <c r="B29" s="73" t="s">
        <v>14</v>
      </c>
      <c r="G29" s="4"/>
    </row>
    <row r="30" spans="2:8" x14ac:dyDescent="0.25">
      <c r="B30" s="7"/>
      <c r="C30" s="7"/>
      <c r="D30" s="7"/>
      <c r="E30" s="7"/>
      <c r="F30" s="8" t="str">
        <f>+F14</f>
        <v>2018/III</v>
      </c>
      <c r="G30" s="9" t="s">
        <v>10</v>
      </c>
      <c r="H30" s="9" t="s">
        <v>15</v>
      </c>
    </row>
    <row r="31" spans="2:8" x14ac:dyDescent="0.25">
      <c r="B31" s="19" t="s">
        <v>20</v>
      </c>
      <c r="C31" s="19"/>
      <c r="D31" s="19"/>
      <c r="E31" s="19"/>
      <c r="F31" s="20">
        <f t="shared" ref="F31:F36" si="0">+F15</f>
        <v>42207.881999999998</v>
      </c>
      <c r="G31" s="25">
        <v>42895.841</v>
      </c>
      <c r="H31" s="35">
        <f>IF(ISERROR($F31/G31),"-",$F31/G31-1)</f>
        <v>-1.6037895142328673E-2</v>
      </c>
    </row>
    <row r="32" spans="2:8" x14ac:dyDescent="0.25">
      <c r="B32" s="21" t="s">
        <v>121</v>
      </c>
      <c r="C32" s="21"/>
      <c r="D32" s="21"/>
      <c r="E32" s="21"/>
      <c r="F32" s="22">
        <f t="shared" si="0"/>
        <v>43287.976000000002</v>
      </c>
      <c r="G32" s="23">
        <v>43970.571000000004</v>
      </c>
      <c r="H32" s="41">
        <f>IF(ISERROR($F32/G32),"-",$F32/G32-1)</f>
        <v>-1.552390575050755E-2</v>
      </c>
    </row>
    <row r="33" spans="2:8" x14ac:dyDescent="0.25">
      <c r="B33" s="19" t="s">
        <v>126</v>
      </c>
      <c r="C33" s="19"/>
      <c r="D33" s="19"/>
      <c r="E33" s="19"/>
      <c r="F33" s="20">
        <f t="shared" si="0"/>
        <v>1979.9490000000001</v>
      </c>
      <c r="G33" s="25">
        <v>2034.817</v>
      </c>
      <c r="H33" s="35">
        <f>IF(ISERROR($F33/G33),"-",$F33/G33-1)</f>
        <v>-2.6964586987429318E-2</v>
      </c>
    </row>
    <row r="34" spans="2:8" x14ac:dyDescent="0.25">
      <c r="B34" s="5" t="s">
        <v>127</v>
      </c>
      <c r="C34" s="5"/>
      <c r="D34" s="5"/>
      <c r="E34" s="5"/>
      <c r="F34" s="69">
        <f t="shared" si="0"/>
        <v>4.411869943905905E-2</v>
      </c>
      <c r="G34" s="70">
        <v>4.4857196787414629E-2</v>
      </c>
      <c r="H34" s="71" t="str">
        <f>IF(ISERROR($F34-G34),"-",CONCATENATE((FIXED($F34-G34,4)*10000)," op"))</f>
        <v>-7 op</v>
      </c>
    </row>
    <row r="35" spans="2:8" x14ac:dyDescent="0.25">
      <c r="B35" s="19" t="s">
        <v>101</v>
      </c>
      <c r="C35" s="19"/>
      <c r="D35" s="19"/>
      <c r="E35" s="19"/>
      <c r="F35" s="20">
        <f t="shared" si="0"/>
        <v>966.95399999999995</v>
      </c>
      <c r="G35" s="25">
        <v>964.53599999999994</v>
      </c>
      <c r="H35" s="35">
        <f>IF(ISERROR($F35/G35),"-",$F35/G35-1)</f>
        <v>2.506904874468141E-3</v>
      </c>
    </row>
    <row r="36" spans="2:8" ht="15" customHeight="1" x14ac:dyDescent="0.25">
      <c r="B36" s="5" t="s">
        <v>128</v>
      </c>
      <c r="C36" s="5"/>
      <c r="D36" s="5"/>
      <c r="E36" s="5"/>
      <c r="F36" s="69">
        <f t="shared" si="0"/>
        <v>0.49928112307602412</v>
      </c>
      <c r="G36" s="70">
        <v>0.48584662642758664</v>
      </c>
      <c r="H36" s="71" t="str">
        <f>IF(ISERROR($F36-G36),"-",CONCATENATE((FIXED($F36-G36,4)*10000)," op"))</f>
        <v>134 op</v>
      </c>
    </row>
    <row r="37" spans="2:8" x14ac:dyDescent="0.25">
      <c r="B37" s="5"/>
    </row>
    <row r="38" spans="2:8" ht="17.25" x14ac:dyDescent="0.25">
      <c r="B38" s="67" t="s">
        <v>129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9 H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130</v>
      </c>
    </row>
    <row r="12" spans="2:8" ht="17.25" x14ac:dyDescent="0.3">
      <c r="B12" s="6" t="s">
        <v>13</v>
      </c>
      <c r="G12" s="4"/>
    </row>
    <row r="13" spans="2:8" x14ac:dyDescent="0.25">
      <c r="B13" s="73" t="s">
        <v>14</v>
      </c>
      <c r="G13" s="4"/>
    </row>
    <row r="14" spans="2:8" ht="17.25" x14ac:dyDescent="0.25">
      <c r="B14" s="7"/>
      <c r="C14" s="7"/>
      <c r="D14" s="7"/>
      <c r="E14" s="7"/>
      <c r="F14" s="8" t="s">
        <v>151</v>
      </c>
      <c r="G14" s="9" t="s">
        <v>152</v>
      </c>
      <c r="H14" s="9" t="s">
        <v>15</v>
      </c>
    </row>
    <row r="15" spans="2:8" x14ac:dyDescent="0.25">
      <c r="B15" s="21" t="s">
        <v>131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132</v>
      </c>
      <c r="C16" s="21"/>
      <c r="D16" s="21"/>
      <c r="E16" s="21"/>
      <c r="F16" s="22">
        <v>3061.1281300000001</v>
      </c>
      <c r="G16" s="23">
        <v>2788.5459999999998</v>
      </c>
      <c r="H16" s="41">
        <f t="shared" si="0"/>
        <v>9.7750630615381695E-2</v>
      </c>
    </row>
    <row r="17" spans="2:9" x14ac:dyDescent="0.25">
      <c r="B17" s="21" t="s">
        <v>133</v>
      </c>
      <c r="C17" s="21"/>
      <c r="D17" s="21"/>
      <c r="E17" s="21"/>
      <c r="F17" s="22">
        <v>127.0895</v>
      </c>
      <c r="G17" s="23">
        <v>115.422</v>
      </c>
      <c r="H17" s="41">
        <f t="shared" si="0"/>
        <v>0.10108558160489345</v>
      </c>
    </row>
    <row r="18" spans="2:9" x14ac:dyDescent="0.25">
      <c r="B18" s="21" t="s">
        <v>134</v>
      </c>
      <c r="C18" s="21"/>
      <c r="D18" s="21"/>
      <c r="E18" s="21"/>
      <c r="F18" s="22">
        <v>4.2142389045945343</v>
      </c>
      <c r="G18" s="23">
        <v>4.3194068445461307</v>
      </c>
      <c r="H18" s="41">
        <f t="shared" si="0"/>
        <v>-2.4347773603309864E-2</v>
      </c>
    </row>
    <row r="19" spans="2:9" x14ac:dyDescent="0.25">
      <c r="B19" s="21" t="s">
        <v>106</v>
      </c>
      <c r="C19" s="21"/>
      <c r="D19" s="21"/>
      <c r="E19" s="21"/>
      <c r="F19" s="22">
        <v>291.98700000000002</v>
      </c>
      <c r="G19" s="23">
        <v>339.8698</v>
      </c>
      <c r="H19" s="41">
        <f t="shared" si="0"/>
        <v>-0.14088571564758023</v>
      </c>
    </row>
    <row r="20" spans="2:9" x14ac:dyDescent="0.25">
      <c r="B20" s="21" t="s">
        <v>90</v>
      </c>
      <c r="C20" s="21"/>
      <c r="D20" s="21"/>
      <c r="E20" s="21"/>
      <c r="F20" s="22">
        <v>-337.28199999999998</v>
      </c>
      <c r="G20" s="23">
        <v>-337.46800000000002</v>
      </c>
      <c r="H20" s="41">
        <f t="shared" si="0"/>
        <v>-5.511633695640672E-4</v>
      </c>
    </row>
    <row r="21" spans="2:9" x14ac:dyDescent="0.25">
      <c r="B21" s="21" t="s">
        <v>135</v>
      </c>
      <c r="C21" s="21"/>
      <c r="D21" s="21"/>
      <c r="E21" s="21"/>
      <c r="F21" s="22">
        <v>-475.22277107302244</v>
      </c>
      <c r="G21" s="23">
        <v>-304.13729592451665</v>
      </c>
      <c r="H21" s="41">
        <f t="shared" si="0"/>
        <v>0.56252711338292172</v>
      </c>
    </row>
    <row r="22" spans="2:9" x14ac:dyDescent="0.25">
      <c r="B22" s="5" t="s">
        <v>136</v>
      </c>
      <c r="C22" s="5"/>
      <c r="D22" s="5"/>
      <c r="E22" s="5"/>
      <c r="F22" s="17">
        <v>4731.9140978315727</v>
      </c>
      <c r="G22" s="37">
        <v>4666.5519109200304</v>
      </c>
      <c r="H22" s="38">
        <f t="shared" si="0"/>
        <v>1.4006527337366625E-2</v>
      </c>
    </row>
    <row r="23" spans="2:9" x14ac:dyDescent="0.25">
      <c r="B23" s="5" t="s">
        <v>137</v>
      </c>
      <c r="C23" s="5"/>
      <c r="D23" s="5"/>
      <c r="E23" s="5"/>
      <c r="F23" s="17">
        <v>4731.9140978315727</v>
      </c>
      <c r="G23" s="37">
        <v>4666.5519109200304</v>
      </c>
      <c r="H23" s="38">
        <f t="shared" si="0"/>
        <v>1.4006527337366625E-2</v>
      </c>
    </row>
    <row r="24" spans="2:9" x14ac:dyDescent="0.25">
      <c r="B24" s="5" t="s">
        <v>138</v>
      </c>
      <c r="C24" s="5"/>
      <c r="D24" s="5"/>
      <c r="E24" s="5"/>
      <c r="F24" s="17">
        <v>4731.9140978315718</v>
      </c>
      <c r="G24" s="37">
        <v>4666.5519109200295</v>
      </c>
      <c r="H24" s="38">
        <f t="shared" si="0"/>
        <v>1.4006527337366625E-2</v>
      </c>
    </row>
    <row r="25" spans="2:9" x14ac:dyDescent="0.25">
      <c r="B25" s="5" t="s">
        <v>139</v>
      </c>
      <c r="C25" s="5"/>
      <c r="D25" s="5"/>
      <c r="E25" s="5"/>
      <c r="F25" s="17">
        <v>29467.118735117547</v>
      </c>
      <c r="G25" s="37">
        <v>30615.260616259649</v>
      </c>
      <c r="H25" s="38">
        <f t="shared" si="0"/>
        <v>-3.7502273638406636E-2</v>
      </c>
    </row>
    <row r="26" spans="2:9" ht="17.25" x14ac:dyDescent="0.3">
      <c r="B26" s="6" t="s">
        <v>140</v>
      </c>
      <c r="C26" s="6"/>
      <c r="D26" s="6"/>
      <c r="E26" s="6"/>
      <c r="F26" s="42">
        <v>0.16058285644983325</v>
      </c>
      <c r="G26" s="43">
        <v>0.15242567977493035</v>
      </c>
      <c r="H26" s="44" t="str">
        <f>IF(ISERROR($F26-G26),"-",CONCATENATE((FIXED($F26-G26,4)*10000)," op"))</f>
        <v>82 op</v>
      </c>
    </row>
    <row r="27" spans="2:9" ht="17.25" x14ac:dyDescent="0.3">
      <c r="B27" s="6" t="s">
        <v>141</v>
      </c>
      <c r="C27" s="6"/>
      <c r="D27" s="6"/>
      <c r="E27" s="6"/>
      <c r="F27" s="42">
        <v>0.16058285644983325</v>
      </c>
      <c r="G27" s="43">
        <v>0.15242567977493035</v>
      </c>
      <c r="H27" s="44" t="str">
        <f t="shared" ref="H27:H29" si="1">IF(ISERROR($F27-G27),"-",CONCATENATE((FIXED($F27-G27,4)*10000)," op"))</f>
        <v>82 op</v>
      </c>
    </row>
    <row r="28" spans="2:9" ht="17.25" x14ac:dyDescent="0.3">
      <c r="B28" s="6" t="s">
        <v>36</v>
      </c>
      <c r="C28" s="6"/>
      <c r="D28" s="6"/>
      <c r="E28" s="6"/>
      <c r="F28" s="42">
        <v>0.16058285644983322</v>
      </c>
      <c r="G28" s="43">
        <v>0.15242567977493032</v>
      </c>
      <c r="H28" s="44" t="str">
        <f t="shared" si="1"/>
        <v>82 op</v>
      </c>
    </row>
    <row r="29" spans="2:9" ht="17.25" x14ac:dyDescent="0.3">
      <c r="B29" s="6" t="s">
        <v>37</v>
      </c>
      <c r="C29" s="6"/>
      <c r="D29" s="6"/>
      <c r="E29" s="6"/>
      <c r="F29" s="42">
        <v>8.0579414963330112E-2</v>
      </c>
      <c r="G29" s="43">
        <v>8.059088281366085E-2</v>
      </c>
      <c r="H29" s="44" t="str">
        <f t="shared" si="1"/>
        <v>0 op</v>
      </c>
    </row>
    <row r="30" spans="2:9" x14ac:dyDescent="0.25">
      <c r="B30" s="80" t="s">
        <v>7</v>
      </c>
      <c r="C30" s="21"/>
      <c r="D30" s="21"/>
      <c r="E30" s="21"/>
      <c r="F30" s="51"/>
      <c r="G30" s="21"/>
      <c r="H30" s="52"/>
      <c r="I30" s="81"/>
    </row>
    <row r="31" spans="2:9" x14ac:dyDescent="0.25">
      <c r="B31" s="53" t="s">
        <v>142</v>
      </c>
      <c r="C31" s="54"/>
      <c r="D31" s="54"/>
      <c r="E31" s="54"/>
      <c r="F31" s="55">
        <v>0.15521673719654472</v>
      </c>
      <c r="G31" s="79">
        <v>0.14868742830681686</v>
      </c>
      <c r="H31" s="56" t="str">
        <f>IF(ISERROR($F31-G31),"-",CONCATENATE((FIXED($F31-G31,4)*10000)," op"))</f>
        <v>65 op</v>
      </c>
    </row>
    <row r="32" spans="2:9" x14ac:dyDescent="0.25">
      <c r="B32" s="80" t="s">
        <v>143</v>
      </c>
      <c r="C32" s="21"/>
      <c r="D32" s="21"/>
      <c r="E32" s="21"/>
      <c r="F32" s="57">
        <v>0.15521673719654472</v>
      </c>
      <c r="G32" s="58">
        <v>0.14868742830681686</v>
      </c>
      <c r="H32" s="59" t="str">
        <f>IF(ISERROR($F32-G32),"-",CONCATENATE((FIXED($F32-G32,4)*10000)," op"))</f>
        <v>65 op</v>
      </c>
    </row>
    <row r="33" spans="2:8" x14ac:dyDescent="0.25">
      <c r="B33" s="80" t="s">
        <v>144</v>
      </c>
      <c r="C33" s="21"/>
      <c r="D33" s="21"/>
      <c r="E33" s="21"/>
      <c r="F33" s="57">
        <v>7.8011943444765322E-2</v>
      </c>
      <c r="G33" s="58">
        <v>7.8980304768099807E-2</v>
      </c>
      <c r="H33" s="59" t="str">
        <f>IF(ISERROR($F33-G33),"-",CONCATENATE((FIXED($F33-G33,4)*10000)," op"))</f>
        <v>-10 op</v>
      </c>
    </row>
    <row r="34" spans="2:8" x14ac:dyDescent="0.25">
      <c r="B34" s="80"/>
      <c r="C34" s="21"/>
      <c r="D34" s="21"/>
      <c r="E34" s="21"/>
      <c r="F34" s="58"/>
      <c r="G34" s="58"/>
      <c r="H34" s="59"/>
    </row>
    <row r="35" spans="2:8" ht="17.25" x14ac:dyDescent="0.25">
      <c r="B35" s="67" t="s">
        <v>145</v>
      </c>
      <c r="C35" s="21"/>
      <c r="D35" s="21"/>
      <c r="E35" s="21"/>
      <c r="F35" s="58"/>
      <c r="G35" s="58"/>
      <c r="H35" s="59"/>
    </row>
    <row r="36" spans="2:8" x14ac:dyDescent="0.25">
      <c r="B36" s="80"/>
      <c r="C36" s="21"/>
      <c r="D36" s="21"/>
      <c r="E36" s="21"/>
      <c r="F36" s="58"/>
      <c r="G36" s="58"/>
      <c r="H36" s="59"/>
    </row>
    <row r="40" spans="2:8" ht="17.25" x14ac:dyDescent="0.3">
      <c r="B40" s="6" t="s">
        <v>30</v>
      </c>
      <c r="G40" s="4"/>
    </row>
    <row r="41" spans="2:8" x14ac:dyDescent="0.25">
      <c r="B41" s="73" t="s">
        <v>14</v>
      </c>
      <c r="G41" s="4"/>
    </row>
    <row r="42" spans="2:8" ht="17.25" x14ac:dyDescent="0.25">
      <c r="B42" s="7"/>
      <c r="C42" s="7"/>
      <c r="D42" s="7"/>
      <c r="E42" s="7"/>
      <c r="F42" s="8" t="s">
        <v>151</v>
      </c>
      <c r="G42" s="9" t="s">
        <v>153</v>
      </c>
      <c r="H42" s="9" t="s">
        <v>15</v>
      </c>
    </row>
    <row r="43" spans="2:8" x14ac:dyDescent="0.25">
      <c r="B43" s="21" t="s">
        <v>131</v>
      </c>
      <c r="C43" s="21"/>
      <c r="D43" s="21"/>
      <c r="E43" s="21"/>
      <c r="F43" s="22">
        <f>+F15</f>
        <v>2060</v>
      </c>
      <c r="G43" s="23">
        <v>2060</v>
      </c>
      <c r="H43" s="41">
        <f t="shared" ref="H43:H53" si="2">IF(ISERROR($F43/G43),"-",$F43/G43-1)</f>
        <v>0</v>
      </c>
    </row>
    <row r="44" spans="2:8" x14ac:dyDescent="0.25">
      <c r="B44" s="21" t="s">
        <v>132</v>
      </c>
      <c r="C44" s="21"/>
      <c r="D44" s="21"/>
      <c r="E44" s="21"/>
      <c r="F44" s="22">
        <f t="shared" ref="F44:F57" si="3">+F16</f>
        <v>3061.1281300000001</v>
      </c>
      <c r="G44" s="23">
        <v>3057.42913</v>
      </c>
      <c r="H44" s="41">
        <f t="shared" si="2"/>
        <v>1.2098399808206928E-3</v>
      </c>
    </row>
    <row r="45" spans="2:8" x14ac:dyDescent="0.25">
      <c r="B45" s="21" t="s">
        <v>133</v>
      </c>
      <c r="C45" s="21"/>
      <c r="D45" s="21"/>
      <c r="E45" s="21"/>
      <c r="F45" s="22">
        <f t="shared" si="3"/>
        <v>127.0895</v>
      </c>
      <c r="G45" s="23">
        <v>93.917500000000004</v>
      </c>
      <c r="H45" s="41">
        <f t="shared" si="2"/>
        <v>0.35320360955093566</v>
      </c>
    </row>
    <row r="46" spans="2:8" x14ac:dyDescent="0.25">
      <c r="B46" s="21" t="s">
        <v>134</v>
      </c>
      <c r="C46" s="21"/>
      <c r="D46" s="21"/>
      <c r="E46" s="21"/>
      <c r="F46" s="22">
        <f t="shared" si="3"/>
        <v>4.2142389045945343</v>
      </c>
      <c r="G46" s="23">
        <v>2.3654000000000002</v>
      </c>
      <c r="H46" s="41">
        <f t="shared" si="2"/>
        <v>0.78161786784245124</v>
      </c>
    </row>
    <row r="47" spans="2:8" x14ac:dyDescent="0.25">
      <c r="B47" s="21" t="s">
        <v>106</v>
      </c>
      <c r="C47" s="21"/>
      <c r="D47" s="21"/>
      <c r="E47" s="21"/>
      <c r="F47" s="22">
        <f t="shared" si="3"/>
        <v>291.98700000000002</v>
      </c>
      <c r="G47" s="23">
        <v>330.19499999999999</v>
      </c>
      <c r="H47" s="41">
        <f t="shared" si="2"/>
        <v>-0.11571344205696621</v>
      </c>
    </row>
    <row r="48" spans="2:8" x14ac:dyDescent="0.25">
      <c r="B48" s="21" t="s">
        <v>90</v>
      </c>
      <c r="C48" s="21"/>
      <c r="D48" s="21"/>
      <c r="E48" s="21"/>
      <c r="F48" s="22">
        <f t="shared" si="3"/>
        <v>-337.28199999999998</v>
      </c>
      <c r="G48" s="23">
        <v>-342.64499999999998</v>
      </c>
      <c r="H48" s="41">
        <f t="shared" si="2"/>
        <v>-1.5651767864699573E-2</v>
      </c>
    </row>
    <row r="49" spans="2:8" x14ac:dyDescent="0.25">
      <c r="B49" s="21" t="s">
        <v>135</v>
      </c>
      <c r="C49" s="21"/>
      <c r="D49" s="21"/>
      <c r="E49" s="21"/>
      <c r="F49" s="22">
        <f t="shared" si="3"/>
        <v>-475.22277107302244</v>
      </c>
      <c r="G49" s="23">
        <v>-457.95584982484615</v>
      </c>
      <c r="H49" s="41">
        <f t="shared" si="2"/>
        <v>3.7704336028856034E-2</v>
      </c>
    </row>
    <row r="50" spans="2:8" x14ac:dyDescent="0.25">
      <c r="B50" s="5" t="s">
        <v>136</v>
      </c>
      <c r="C50" s="5"/>
      <c r="D50" s="5"/>
      <c r="E50" s="5"/>
      <c r="F50" s="17">
        <f t="shared" si="3"/>
        <v>4731.9140978315727</v>
      </c>
      <c r="G50" s="37">
        <v>4743.3061801751537</v>
      </c>
      <c r="H50" s="38">
        <f t="shared" si="2"/>
        <v>-2.4017176861140799E-3</v>
      </c>
    </row>
    <row r="51" spans="2:8" x14ac:dyDescent="0.25">
      <c r="B51" s="5" t="s">
        <v>137</v>
      </c>
      <c r="C51" s="5"/>
      <c r="D51" s="5"/>
      <c r="E51" s="5"/>
      <c r="F51" s="17">
        <f t="shared" si="3"/>
        <v>4731.9140978315727</v>
      </c>
      <c r="G51" s="37">
        <v>4743.3061801751537</v>
      </c>
      <c r="H51" s="38">
        <f t="shared" si="2"/>
        <v>-2.4017176861140799E-3</v>
      </c>
    </row>
    <row r="52" spans="2:8" x14ac:dyDescent="0.25">
      <c r="B52" s="5" t="s">
        <v>138</v>
      </c>
      <c r="C52" s="5"/>
      <c r="D52" s="5"/>
      <c r="E52" s="5"/>
      <c r="F52" s="17">
        <f t="shared" si="3"/>
        <v>4731.9140978315718</v>
      </c>
      <c r="G52" s="37">
        <v>4743.3061801751546</v>
      </c>
      <c r="H52" s="38">
        <f t="shared" si="2"/>
        <v>-2.401717686114524E-3</v>
      </c>
    </row>
    <row r="53" spans="2:8" x14ac:dyDescent="0.25">
      <c r="B53" s="5" t="s">
        <v>139</v>
      </c>
      <c r="C53" s="5"/>
      <c r="D53" s="5"/>
      <c r="E53" s="5"/>
      <c r="F53" s="17">
        <f t="shared" si="3"/>
        <v>29467.118735117547</v>
      </c>
      <c r="G53" s="37">
        <v>29404.259277259422</v>
      </c>
      <c r="H53" s="38">
        <f t="shared" si="2"/>
        <v>2.137767092359244E-3</v>
      </c>
    </row>
    <row r="54" spans="2:8" ht="17.25" x14ac:dyDescent="0.3">
      <c r="B54" s="6" t="s">
        <v>140</v>
      </c>
      <c r="C54" s="6"/>
      <c r="D54" s="6"/>
      <c r="E54" s="6"/>
      <c r="F54" s="42">
        <f t="shared" si="3"/>
        <v>0.16058285644983325</v>
      </c>
      <c r="G54" s="43">
        <v>0.16131357486170439</v>
      </c>
      <c r="H54" s="44" t="str">
        <f>IF(ISERROR($F54-G54),"-",CONCATENATE((FIXED($F54-G54,4)*10000)," op"))</f>
        <v>-7 op</v>
      </c>
    </row>
    <row r="55" spans="2:8" ht="17.25" x14ac:dyDescent="0.3">
      <c r="B55" s="6" t="s">
        <v>141</v>
      </c>
      <c r="C55" s="6"/>
      <c r="D55" s="6"/>
      <c r="E55" s="6"/>
      <c r="F55" s="42">
        <f t="shared" si="3"/>
        <v>0.16058285644983325</v>
      </c>
      <c r="G55" s="43">
        <v>0.16131357486170439</v>
      </c>
      <c r="H55" s="44" t="str">
        <f t="shared" ref="H55:H57" si="4">IF(ISERROR($F55-G55),"-",CONCATENATE((FIXED($F55-G55,4)*10000)," op"))</f>
        <v>-7 op</v>
      </c>
    </row>
    <row r="56" spans="2:8" ht="17.25" x14ac:dyDescent="0.3">
      <c r="B56" s="6" t="s">
        <v>36</v>
      </c>
      <c r="C56" s="6"/>
      <c r="D56" s="6"/>
      <c r="E56" s="6"/>
      <c r="F56" s="42">
        <f t="shared" si="3"/>
        <v>0.16058285644983322</v>
      </c>
      <c r="G56" s="43">
        <v>0.16131357486170442</v>
      </c>
      <c r="H56" s="44" t="str">
        <f t="shared" si="4"/>
        <v>-7 op</v>
      </c>
    </row>
    <row r="57" spans="2:8" ht="17.25" x14ac:dyDescent="0.3">
      <c r="B57" s="6" t="s">
        <v>37</v>
      </c>
      <c r="C57" s="6"/>
      <c r="D57" s="6"/>
      <c r="E57" s="6"/>
      <c r="F57" s="42">
        <f t="shared" si="3"/>
        <v>8.0579414963330112E-2</v>
      </c>
      <c r="G57" s="43">
        <v>8.002064738367512E-2</v>
      </c>
      <c r="H57" s="44" t="str">
        <f t="shared" si="4"/>
        <v>6 op</v>
      </c>
    </row>
    <row r="58" spans="2:8" x14ac:dyDescent="0.25">
      <c r="B58" s="80" t="s">
        <v>7</v>
      </c>
      <c r="C58" s="21"/>
      <c r="D58" s="21"/>
      <c r="E58" s="21"/>
      <c r="F58" s="51"/>
      <c r="G58" s="21"/>
      <c r="H58" s="52"/>
    </row>
    <row r="59" spans="2:8" x14ac:dyDescent="0.25">
      <c r="B59" s="53" t="s">
        <v>142</v>
      </c>
      <c r="C59" s="54"/>
      <c r="D59" s="54"/>
      <c r="E59" s="54"/>
      <c r="F59" s="55">
        <f>+F31</f>
        <v>0.15521673719654472</v>
      </c>
      <c r="G59" s="79">
        <v>0.15598588447358527</v>
      </c>
      <c r="H59" s="56" t="str">
        <f>IF(ISERROR($F59-G59),"-",CONCATENATE((FIXED($F59-G59,4)*10000)," op"))</f>
        <v>-8 op</v>
      </c>
    </row>
    <row r="60" spans="2:8" x14ac:dyDescent="0.25">
      <c r="B60" s="80" t="s">
        <v>143</v>
      </c>
      <c r="C60" s="21"/>
      <c r="D60" s="21"/>
      <c r="E60" s="21"/>
      <c r="F60" s="57">
        <f>+F32</f>
        <v>0.15521673719654472</v>
      </c>
      <c r="G60" s="58">
        <v>0.15598588447358527</v>
      </c>
      <c r="H60" s="59" t="str">
        <f>IF(ISERROR($F60-G60),"-",CONCATENATE((FIXED($F60-G60,4)*10000)," op"))</f>
        <v>-8 op</v>
      </c>
    </row>
    <row r="61" spans="2:8" x14ac:dyDescent="0.25">
      <c r="B61" s="80" t="s">
        <v>144</v>
      </c>
      <c r="C61" s="21"/>
      <c r="D61" s="21"/>
      <c r="E61" s="21"/>
      <c r="F61" s="57">
        <f>+F33</f>
        <v>7.8011943444765322E-2</v>
      </c>
      <c r="G61" s="58">
        <v>7.7476657094704013E-2</v>
      </c>
      <c r="H61" s="59" t="str">
        <f>IF(ISERROR($F61-G61),"-",CONCATENATE((FIXED($F61-G61,4)*10000)," op"))</f>
        <v>5 op</v>
      </c>
    </row>
    <row r="62" spans="2:8" x14ac:dyDescent="0.25">
      <c r="B62" s="80"/>
      <c r="C62" s="21"/>
      <c r="D62" s="21"/>
      <c r="E62" s="21"/>
      <c r="F62" s="58"/>
      <c r="G62" s="58"/>
      <c r="H62" s="59"/>
    </row>
    <row r="63" spans="2:8" ht="17.25" x14ac:dyDescent="0.25">
      <c r="B63" s="67" t="s">
        <v>145</v>
      </c>
      <c r="C63" s="21"/>
      <c r="D63" s="21"/>
      <c r="E63" s="21"/>
      <c r="F63" s="58"/>
      <c r="G63" s="58"/>
      <c r="H63" s="59"/>
    </row>
    <row r="64" spans="2:8" x14ac:dyDescent="0.25">
      <c r="B64" s="50"/>
      <c r="C64" s="21"/>
      <c r="D64" s="21"/>
      <c r="E64" s="21"/>
      <c r="F64" s="58"/>
      <c r="G64" s="58"/>
      <c r="H64" s="59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12</v>
      </c>
    </row>
    <row r="12" spans="2:7" ht="17.25" x14ac:dyDescent="0.3">
      <c r="B12" s="6" t="s">
        <v>13</v>
      </c>
      <c r="F12" s="4"/>
    </row>
    <row r="13" spans="2:7" x14ac:dyDescent="0.25">
      <c r="B13" s="73" t="s">
        <v>14</v>
      </c>
      <c r="F13" s="4"/>
    </row>
    <row r="14" spans="2:7" x14ac:dyDescent="0.25">
      <c r="B14" s="7"/>
      <c r="C14" s="7"/>
      <c r="D14" s="7"/>
      <c r="E14" s="8" t="s">
        <v>147</v>
      </c>
      <c r="F14" s="9" t="s">
        <v>148</v>
      </c>
      <c r="G14" s="9" t="s">
        <v>15</v>
      </c>
    </row>
    <row r="15" spans="2:7" s="5" customFormat="1" x14ac:dyDescent="0.25">
      <c r="B15" s="60" t="s">
        <v>16</v>
      </c>
      <c r="C15" s="60"/>
      <c r="D15" s="60"/>
      <c r="E15" s="47">
        <v>58140.98000000001</v>
      </c>
      <c r="F15" s="45">
        <v>57089.421999999999</v>
      </c>
      <c r="G15" s="38">
        <f t="shared" ref="G15:G28" si="0">IF(ISERROR($E15/F15),"-",$E15/F15-1)</f>
        <v>1.8419489340775197E-2</v>
      </c>
    </row>
    <row r="16" spans="2:7" x14ac:dyDescent="0.25">
      <c r="B16" s="1" t="s">
        <v>17</v>
      </c>
      <c r="C16" s="19"/>
      <c r="D16" s="19"/>
      <c r="E16" s="48">
        <v>3736.1990000000001</v>
      </c>
      <c r="F16" s="28">
        <v>2712.3150000000001</v>
      </c>
      <c r="G16" s="29">
        <f t="shared" si="0"/>
        <v>0.37749450192916378</v>
      </c>
    </row>
    <row r="17" spans="2:7" x14ac:dyDescent="0.25">
      <c r="B17" s="1" t="s">
        <v>18</v>
      </c>
      <c r="E17" s="48">
        <v>1370.1750000000002</v>
      </c>
      <c r="F17" s="28">
        <v>1445.4170000000001</v>
      </c>
      <c r="G17" s="29">
        <f t="shared" si="0"/>
        <v>-5.20555659716192E-2</v>
      </c>
    </row>
    <row r="18" spans="2:7" x14ac:dyDescent="0.25">
      <c r="B18" s="1" t="s">
        <v>19</v>
      </c>
      <c r="E18" s="48">
        <v>502.22500000000002</v>
      </c>
      <c r="F18" s="28">
        <v>514.88400000000001</v>
      </c>
      <c r="G18" s="29">
        <f t="shared" si="0"/>
        <v>-2.4586120368859765E-2</v>
      </c>
    </row>
    <row r="19" spans="2:7" s="5" customFormat="1" x14ac:dyDescent="0.25">
      <c r="B19" s="5" t="s">
        <v>20</v>
      </c>
      <c r="E19" s="47">
        <v>42207.881999999998</v>
      </c>
      <c r="F19" s="45">
        <v>42784.415000000001</v>
      </c>
      <c r="G19" s="38">
        <f t="shared" si="0"/>
        <v>-1.3475304033022328E-2</v>
      </c>
    </row>
    <row r="20" spans="2:7" x14ac:dyDescent="0.25">
      <c r="B20" s="1" t="s">
        <v>21</v>
      </c>
      <c r="E20" s="48">
        <v>3069.7220000000002</v>
      </c>
      <c r="F20" s="28">
        <v>3142.4949999999999</v>
      </c>
      <c r="G20" s="29">
        <f t="shared" si="0"/>
        <v>-2.3157713854755402E-2</v>
      </c>
    </row>
    <row r="21" spans="2:7" s="21" customFormat="1" x14ac:dyDescent="0.25">
      <c r="B21" s="21" t="s">
        <v>22</v>
      </c>
      <c r="E21" s="22">
        <v>0</v>
      </c>
      <c r="F21" s="76">
        <v>0</v>
      </c>
      <c r="G21" s="65" t="str">
        <f t="shared" si="0"/>
        <v>-</v>
      </c>
    </row>
    <row r="22" spans="2:7" x14ac:dyDescent="0.25">
      <c r="B22" s="5" t="s">
        <v>23</v>
      </c>
      <c r="C22" s="5"/>
      <c r="D22" s="5"/>
      <c r="E22" s="47">
        <v>42544.569000000003</v>
      </c>
      <c r="F22" s="45">
        <v>41261.106</v>
      </c>
      <c r="G22" s="38">
        <f t="shared" si="0"/>
        <v>3.1105879711513351E-2</v>
      </c>
    </row>
    <row r="23" spans="2:7" s="5" customFormat="1" x14ac:dyDescent="0.25">
      <c r="B23" s="21" t="s">
        <v>24</v>
      </c>
      <c r="C23" s="21"/>
      <c r="D23" s="21"/>
      <c r="E23" s="49">
        <v>1316.5006868599999</v>
      </c>
      <c r="F23" s="46">
        <v>3325.19847338</v>
      </c>
      <c r="G23" s="41">
        <f t="shared" si="0"/>
        <v>-0.60408357654458977</v>
      </c>
    </row>
    <row r="24" spans="2:7" x14ac:dyDescent="0.25">
      <c r="B24" s="54" t="s">
        <v>25</v>
      </c>
      <c r="C24" s="54"/>
      <c r="D24" s="54"/>
      <c r="E24" s="61">
        <v>41228.06831314</v>
      </c>
      <c r="F24" s="62">
        <v>37935.907526620002</v>
      </c>
      <c r="G24" s="63">
        <f t="shared" si="0"/>
        <v>8.6782180819316324E-2</v>
      </c>
    </row>
    <row r="25" spans="2:7" s="19" customFormat="1" x14ac:dyDescent="0.25">
      <c r="B25" s="1" t="s">
        <v>26</v>
      </c>
      <c r="C25" s="1"/>
      <c r="D25" s="1"/>
      <c r="E25" s="48">
        <v>19577.777164829993</v>
      </c>
      <c r="F25" s="28">
        <v>17817.915439289995</v>
      </c>
      <c r="G25" s="29">
        <f t="shared" si="0"/>
        <v>9.8769226486469686E-2</v>
      </c>
    </row>
    <row r="26" spans="2:7" x14ac:dyDescent="0.25">
      <c r="B26" s="5" t="s">
        <v>27</v>
      </c>
      <c r="C26" s="5"/>
      <c r="D26" s="5"/>
      <c r="E26" s="47">
        <v>60805.845477969997</v>
      </c>
      <c r="F26" s="45">
        <v>55753.822965909996</v>
      </c>
      <c r="G26" s="38">
        <f t="shared" si="0"/>
        <v>9.0613024243180629E-2</v>
      </c>
    </row>
    <row r="27" spans="2:7" s="5" customFormat="1" x14ac:dyDescent="0.25">
      <c r="B27" s="1" t="s">
        <v>28</v>
      </c>
      <c r="C27" s="1"/>
      <c r="D27" s="1"/>
      <c r="E27" s="48">
        <v>103783.40047796999</v>
      </c>
      <c r="F27" s="28">
        <v>99963.553965909989</v>
      </c>
      <c r="G27" s="29">
        <f t="shared" si="0"/>
        <v>3.8212392022022978E-2</v>
      </c>
    </row>
    <row r="28" spans="2:7" x14ac:dyDescent="0.25">
      <c r="B28" s="5" t="s">
        <v>29</v>
      </c>
      <c r="C28" s="5"/>
      <c r="D28" s="5"/>
      <c r="E28" s="47">
        <v>5305.6819999999998</v>
      </c>
      <c r="F28" s="45">
        <v>5079.3900000000003</v>
      </c>
      <c r="G28" s="38">
        <f t="shared" si="0"/>
        <v>4.4551018921563212E-2</v>
      </c>
    </row>
    <row r="29" spans="2:7" x14ac:dyDescent="0.25">
      <c r="E29" s="12"/>
    </row>
    <row r="34" spans="2:7" ht="17.25" x14ac:dyDescent="0.3">
      <c r="B34" s="6" t="s">
        <v>30</v>
      </c>
      <c r="F34" s="4"/>
    </row>
    <row r="35" spans="2:7" x14ac:dyDescent="0.25">
      <c r="B35" s="73" t="s">
        <v>14</v>
      </c>
      <c r="F35" s="4"/>
    </row>
    <row r="36" spans="2:7" x14ac:dyDescent="0.25">
      <c r="B36" s="7"/>
      <c r="C36" s="7"/>
      <c r="D36" s="7"/>
      <c r="E36" s="8" t="str">
        <f>+E14</f>
        <v>2018/III</v>
      </c>
      <c r="F36" s="9" t="s">
        <v>10</v>
      </c>
      <c r="G36" s="9" t="s">
        <v>15</v>
      </c>
    </row>
    <row r="37" spans="2:7" x14ac:dyDescent="0.25">
      <c r="B37" s="60" t="s">
        <v>16</v>
      </c>
      <c r="C37" s="60"/>
      <c r="D37" s="60"/>
      <c r="E37" s="47">
        <f>+E15</f>
        <v>58140.98000000001</v>
      </c>
      <c r="F37" s="45">
        <v>58755.487000000008</v>
      </c>
      <c r="G37" s="38">
        <f t="shared" ref="G37:G50" si="1">IF(ISERROR($E37/F37),"-",$E37/F37-1)</f>
        <v>-1.0458716817375646E-2</v>
      </c>
    </row>
    <row r="38" spans="2:7" x14ac:dyDescent="0.25">
      <c r="B38" s="1" t="s">
        <v>17</v>
      </c>
      <c r="C38" s="19"/>
      <c r="D38" s="19"/>
      <c r="E38" s="48">
        <f>+E16</f>
        <v>3736.1990000000001</v>
      </c>
      <c r="F38" s="28">
        <v>3770.9119999999998</v>
      </c>
      <c r="G38" s="29">
        <f t="shared" si="1"/>
        <v>-9.2054654152629034E-3</v>
      </c>
    </row>
    <row r="39" spans="2:7" x14ac:dyDescent="0.25">
      <c r="B39" s="1" t="s">
        <v>18</v>
      </c>
      <c r="E39" s="48">
        <f t="shared" ref="E39:E50" si="2">+E17</f>
        <v>1370.1750000000002</v>
      </c>
      <c r="F39" s="28">
        <v>1444.4639999999999</v>
      </c>
      <c r="G39" s="29">
        <f t="shared" si="1"/>
        <v>-5.143014986874006E-2</v>
      </c>
    </row>
    <row r="40" spans="2:7" x14ac:dyDescent="0.25">
      <c r="B40" s="1" t="s">
        <v>19</v>
      </c>
      <c r="E40" s="48">
        <f t="shared" si="2"/>
        <v>502.22500000000002</v>
      </c>
      <c r="F40" s="28">
        <v>508.12900000000002</v>
      </c>
      <c r="G40" s="29">
        <f t="shared" si="1"/>
        <v>-1.1619096725437816E-2</v>
      </c>
    </row>
    <row r="41" spans="2:7" x14ac:dyDescent="0.25">
      <c r="B41" s="5" t="s">
        <v>20</v>
      </c>
      <c r="C41" s="5"/>
      <c r="D41" s="5"/>
      <c r="E41" s="47">
        <f t="shared" si="2"/>
        <v>42207.881999999998</v>
      </c>
      <c r="F41" s="45">
        <v>42895.841</v>
      </c>
      <c r="G41" s="38">
        <f t="shared" si="1"/>
        <v>-1.6037895142328673E-2</v>
      </c>
    </row>
    <row r="42" spans="2:7" x14ac:dyDescent="0.25">
      <c r="B42" s="1" t="s">
        <v>21</v>
      </c>
      <c r="E42" s="48">
        <f t="shared" si="2"/>
        <v>3069.7220000000002</v>
      </c>
      <c r="F42" s="28">
        <v>3081.6019999999999</v>
      </c>
      <c r="G42" s="29">
        <f t="shared" si="1"/>
        <v>-3.8551376848793284E-3</v>
      </c>
    </row>
    <row r="43" spans="2:7" s="21" customFormat="1" x14ac:dyDescent="0.25">
      <c r="B43" s="21" t="s">
        <v>22</v>
      </c>
      <c r="E43" s="22">
        <f t="shared" si="2"/>
        <v>0</v>
      </c>
      <c r="F43" s="23">
        <v>0</v>
      </c>
      <c r="G43" s="65" t="str">
        <f t="shared" si="1"/>
        <v>-</v>
      </c>
    </row>
    <row r="44" spans="2:7" x14ac:dyDescent="0.25">
      <c r="B44" s="5" t="s">
        <v>23</v>
      </c>
      <c r="C44" s="5"/>
      <c r="D44" s="5"/>
      <c r="E44" s="47">
        <f t="shared" si="2"/>
        <v>42544.569000000003</v>
      </c>
      <c r="F44" s="45">
        <v>42959.830999999998</v>
      </c>
      <c r="G44" s="38">
        <f t="shared" si="1"/>
        <v>-9.6662856983770196E-3</v>
      </c>
    </row>
    <row r="45" spans="2:7" x14ac:dyDescent="0.25">
      <c r="B45" s="21" t="s">
        <v>24</v>
      </c>
      <c r="C45" s="21"/>
      <c r="D45" s="21"/>
      <c r="E45" s="49">
        <f t="shared" si="2"/>
        <v>1316.5006868599999</v>
      </c>
      <c r="F45" s="46">
        <v>1331.8254726600001</v>
      </c>
      <c r="G45" s="41">
        <f t="shared" si="1"/>
        <v>-1.150660211460941E-2</v>
      </c>
    </row>
    <row r="46" spans="2:7" x14ac:dyDescent="0.25">
      <c r="B46" s="54" t="s">
        <v>25</v>
      </c>
      <c r="C46" s="54"/>
      <c r="D46" s="54"/>
      <c r="E46" s="61">
        <f t="shared" si="2"/>
        <v>41228.06831314</v>
      </c>
      <c r="F46" s="62">
        <v>41628.005527339999</v>
      </c>
      <c r="G46" s="63">
        <f t="shared" si="1"/>
        <v>-9.607407540515811E-3</v>
      </c>
    </row>
    <row r="47" spans="2:7" x14ac:dyDescent="0.25">
      <c r="B47" s="1" t="s">
        <v>26</v>
      </c>
      <c r="E47" s="48">
        <f t="shared" si="2"/>
        <v>19577.777164829993</v>
      </c>
      <c r="F47" s="28">
        <v>19635.130056600003</v>
      </c>
      <c r="G47" s="29">
        <f t="shared" si="1"/>
        <v>-2.9209326143847525E-3</v>
      </c>
    </row>
    <row r="48" spans="2:7" x14ac:dyDescent="0.25">
      <c r="B48" s="5" t="s">
        <v>27</v>
      </c>
      <c r="C48" s="5"/>
      <c r="D48" s="5"/>
      <c r="E48" s="47">
        <f t="shared" si="2"/>
        <v>60805.845477969997</v>
      </c>
      <c r="F48" s="45">
        <v>61263.135583940006</v>
      </c>
      <c r="G48" s="38">
        <f t="shared" si="1"/>
        <v>-7.4643601182223795E-3</v>
      </c>
    </row>
    <row r="49" spans="2:7" x14ac:dyDescent="0.25">
      <c r="B49" s="1" t="s">
        <v>28</v>
      </c>
      <c r="E49" s="48">
        <f t="shared" si="2"/>
        <v>103783.40047796999</v>
      </c>
      <c r="F49" s="28">
        <v>104965.37358394</v>
      </c>
      <c r="G49" s="29">
        <f t="shared" si="1"/>
        <v>-1.1260600192355752E-2</v>
      </c>
    </row>
    <row r="50" spans="2:7" x14ac:dyDescent="0.25">
      <c r="B50" s="5" t="s">
        <v>29</v>
      </c>
      <c r="C50" s="5"/>
      <c r="D50" s="5"/>
      <c r="E50" s="47">
        <f t="shared" si="2"/>
        <v>5305.6819999999998</v>
      </c>
      <c r="F50" s="45">
        <v>5235.6390000000001</v>
      </c>
      <c r="G50" s="38">
        <f t="shared" si="1"/>
        <v>1.3378118697641161E-2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31</v>
      </c>
    </row>
    <row r="12" spans="2:7" ht="17.25" x14ac:dyDescent="0.3">
      <c r="B12" s="6" t="s">
        <v>13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2018/III</v>
      </c>
      <c r="F14" s="9" t="str">
        <f>+'KF-B'!F14</f>
        <v>2017/III</v>
      </c>
      <c r="G14" s="9" t="s">
        <v>15</v>
      </c>
    </row>
    <row r="15" spans="2:7" x14ac:dyDescent="0.25">
      <c r="B15" s="1" t="s">
        <v>0</v>
      </c>
      <c r="E15" s="30">
        <v>6.3027336537056791E-2</v>
      </c>
      <c r="F15" s="31">
        <v>5.736411022204032E-2</v>
      </c>
      <c r="G15" s="32" t="str">
        <f>IF(ISERROR($E15-F15),"-",CONCATENATE((FIXED($E15-F15,4)*10000)," op"))</f>
        <v>57 op</v>
      </c>
    </row>
    <row r="16" spans="2:7" x14ac:dyDescent="0.25">
      <c r="B16" s="1" t="s">
        <v>3</v>
      </c>
      <c r="E16" s="30">
        <v>6.7700872528921763E-2</v>
      </c>
      <c r="F16" s="31">
        <v>6.1734737785882343E-2</v>
      </c>
      <c r="G16" s="32" t="str">
        <f t="shared" ref="G16:G19" si="0">IF(ISERROR($E16-F16),"-",CONCATENATE((FIXED($E16-F16,4)*10000)," op"))</f>
        <v>60 op</v>
      </c>
    </row>
    <row r="17" spans="2:7" x14ac:dyDescent="0.25">
      <c r="B17" s="1" t="s">
        <v>1</v>
      </c>
      <c r="E17" s="30">
        <v>5.6336757784769672E-3</v>
      </c>
      <c r="F17" s="31">
        <v>5.0017181358877434E-3</v>
      </c>
      <c r="G17" s="32" t="str">
        <f t="shared" si="0"/>
        <v>6 op</v>
      </c>
    </row>
    <row r="18" spans="2:7" x14ac:dyDescent="0.25">
      <c r="B18" s="1" t="s">
        <v>2</v>
      </c>
      <c r="E18" s="30">
        <v>1.0950135223692987E-2</v>
      </c>
      <c r="F18" s="31">
        <v>9.3341271318330699E-3</v>
      </c>
      <c r="G18" s="32" t="str">
        <f t="shared" si="0"/>
        <v>16 op</v>
      </c>
    </row>
    <row r="19" spans="2:7" x14ac:dyDescent="0.25">
      <c r="B19" s="1" t="s">
        <v>32</v>
      </c>
      <c r="E19" s="30">
        <v>0.57501711981776116</v>
      </c>
      <c r="F19" s="31">
        <v>0.48158467688301154</v>
      </c>
      <c r="G19" s="32" t="str">
        <f t="shared" si="0"/>
        <v>934 op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30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1">+E14</f>
        <v>2018/III</v>
      </c>
      <c r="F30" s="9" t="s">
        <v>10</v>
      </c>
      <c r="G30" s="9" t="s">
        <v>15</v>
      </c>
    </row>
    <row r="31" spans="2:7" x14ac:dyDescent="0.25">
      <c r="B31" s="1" t="s">
        <v>0</v>
      </c>
      <c r="E31" s="30">
        <f t="shared" si="1"/>
        <v>6.3027336537056791E-2</v>
      </c>
      <c r="F31" s="31">
        <v>6.258892976874722E-2</v>
      </c>
      <c r="G31" s="32" t="str">
        <f>IF(ISERROR($E31-F31),"-",CONCATENATE((FIXED($E31-F31,4)*10000)," op"))</f>
        <v>4 op</v>
      </c>
    </row>
    <row r="32" spans="2:7" x14ac:dyDescent="0.25">
      <c r="B32" s="1" t="s">
        <v>3</v>
      </c>
      <c r="E32" s="30">
        <f t="shared" si="1"/>
        <v>6.7700872528921763E-2</v>
      </c>
      <c r="F32" s="31">
        <v>6.7278374540878955E-2</v>
      </c>
      <c r="G32" s="32" t="str">
        <f t="shared" ref="G32:G35" si="2">IF(ISERROR($E32-F32),"-",CONCATENATE((FIXED($E32-F32,4)*10000)," op"))</f>
        <v>4 op</v>
      </c>
    </row>
    <row r="33" spans="2:7" x14ac:dyDescent="0.25">
      <c r="B33" s="1" t="s">
        <v>1</v>
      </c>
      <c r="E33" s="30">
        <f t="shared" si="1"/>
        <v>5.6336757784769672E-3</v>
      </c>
      <c r="F33" s="31">
        <v>5.5650029823322393E-3</v>
      </c>
      <c r="G33" s="32" t="str">
        <f t="shared" si="2"/>
        <v>1 op</v>
      </c>
    </row>
    <row r="34" spans="2:7" x14ac:dyDescent="0.25">
      <c r="B34" s="1" t="s">
        <v>2</v>
      </c>
      <c r="E34" s="30">
        <f t="shared" si="1"/>
        <v>1.0950135223692987E-2</v>
      </c>
      <c r="F34" s="31">
        <v>1.064610562167089E-2</v>
      </c>
      <c r="G34" s="32" t="str">
        <f t="shared" si="2"/>
        <v>3 op</v>
      </c>
    </row>
    <row r="35" spans="2:7" x14ac:dyDescent="0.25">
      <c r="B35" s="1" t="s">
        <v>32</v>
      </c>
      <c r="E35" s="30">
        <f t="shared" si="1"/>
        <v>0.57501711981776116</v>
      </c>
      <c r="F35" s="31">
        <v>0.57903005030020671</v>
      </c>
      <c r="G35" s="32" t="str">
        <f t="shared" si="2"/>
        <v>-40 op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33</v>
      </c>
    </row>
    <row r="12" spans="2:7" ht="17.25" x14ac:dyDescent="0.3">
      <c r="B12" s="6" t="s">
        <v>13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2018/III</v>
      </c>
      <c r="F14" s="9" t="str">
        <f>+'KF-B'!F14</f>
        <v>2017/III</v>
      </c>
      <c r="G14" s="9" t="s">
        <v>15</v>
      </c>
    </row>
    <row r="15" spans="2:7" x14ac:dyDescent="0.25">
      <c r="B15" s="1" t="s">
        <v>34</v>
      </c>
      <c r="E15" s="30">
        <v>0.16058285644983325</v>
      </c>
      <c r="F15" s="31">
        <v>0.15242567977493035</v>
      </c>
      <c r="G15" s="32" t="str">
        <f>IF(ISERROR($E15-F15),"-",CONCATENATE((FIXED($E15-F15,4)*10000)," op"))</f>
        <v>82 op</v>
      </c>
    </row>
    <row r="16" spans="2:7" x14ac:dyDescent="0.25">
      <c r="B16" s="1" t="s">
        <v>35</v>
      </c>
      <c r="E16" s="30">
        <v>0.16058285644983325</v>
      </c>
      <c r="F16" s="31">
        <v>0.15242567977493035</v>
      </c>
      <c r="G16" s="32" t="str">
        <f t="shared" ref="G16:G23" si="0">IF(ISERROR($E16-F16),"-",CONCATENATE((FIXED($E16-F16,4)*10000)," op"))</f>
        <v>82 op</v>
      </c>
    </row>
    <row r="17" spans="2:7" x14ac:dyDescent="0.25">
      <c r="B17" s="1" t="s">
        <v>36</v>
      </c>
      <c r="E17" s="30">
        <v>0.16058285644983322</v>
      </c>
      <c r="F17" s="31">
        <v>0.15242567977493032</v>
      </c>
      <c r="G17" s="32" t="str">
        <f t="shared" si="0"/>
        <v>82 op</v>
      </c>
    </row>
    <row r="18" spans="2:7" x14ac:dyDescent="0.25">
      <c r="B18" s="1" t="s">
        <v>37</v>
      </c>
      <c r="E18" s="30">
        <v>8.0579414963330112E-2</v>
      </c>
      <c r="F18" s="31">
        <v>8.059088281366085E-2</v>
      </c>
      <c r="G18" s="32" t="str">
        <f t="shared" si="0"/>
        <v>0 op</v>
      </c>
    </row>
    <row r="19" spans="2:7" s="21" customFormat="1" x14ac:dyDescent="0.25">
      <c r="B19" s="21" t="s">
        <v>8</v>
      </c>
      <c r="E19" s="57">
        <v>0.15521673719654472</v>
      </c>
      <c r="F19" s="58">
        <v>0.14868742830681686</v>
      </c>
      <c r="G19" s="32" t="str">
        <f t="shared" si="0"/>
        <v>65 op</v>
      </c>
    </row>
    <row r="20" spans="2:7" s="21" customFormat="1" x14ac:dyDescent="0.25">
      <c r="B20" s="21" t="s">
        <v>38</v>
      </c>
      <c r="E20" s="57">
        <v>7.8011943444765322E-2</v>
      </c>
      <c r="F20" s="58">
        <v>7.8980304768099807E-2</v>
      </c>
      <c r="G20" s="32" t="str">
        <f t="shared" si="0"/>
        <v>-10 op</v>
      </c>
    </row>
    <row r="21" spans="2:7" x14ac:dyDescent="0.25">
      <c r="B21" s="1" t="s">
        <v>4</v>
      </c>
      <c r="E21" s="30">
        <v>1.9291961575479561</v>
      </c>
      <c r="F21" s="31">
        <v>1.6385379170732357</v>
      </c>
      <c r="G21" s="32" t="str">
        <f t="shared" si="0"/>
        <v>2907 op</v>
      </c>
    </row>
    <row r="22" spans="2:7" x14ac:dyDescent="0.25">
      <c r="B22" s="1" t="s">
        <v>5</v>
      </c>
      <c r="E22" s="78">
        <v>1.2373138425335377</v>
      </c>
      <c r="F22" s="31">
        <v>1.1869283723147415</v>
      </c>
      <c r="G22" s="32" t="str">
        <f t="shared" si="0"/>
        <v>504 op</v>
      </c>
    </row>
    <row r="23" spans="2:7" x14ac:dyDescent="0.25">
      <c r="B23" s="1" t="s">
        <v>9</v>
      </c>
      <c r="E23" s="30">
        <v>1.0153787214428438</v>
      </c>
      <c r="F23" s="31">
        <v>1.0746669729756839</v>
      </c>
      <c r="G23" s="32" t="str">
        <f t="shared" si="0"/>
        <v>-593 op</v>
      </c>
    </row>
    <row r="29" spans="2:7" ht="17.25" x14ac:dyDescent="0.3">
      <c r="B29" s="6" t="s">
        <v>30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tr">
        <f>+E14</f>
        <v>2018/III</v>
      </c>
      <c r="F31" s="9" t="s">
        <v>10</v>
      </c>
      <c r="G31" s="9" t="s">
        <v>15</v>
      </c>
    </row>
    <row r="32" spans="2:7" x14ac:dyDescent="0.25">
      <c r="B32" s="1" t="s">
        <v>34</v>
      </c>
      <c r="E32" s="30">
        <f t="shared" ref="E32:E40" si="1">+E15</f>
        <v>0.16058285644983325</v>
      </c>
      <c r="F32" s="31">
        <v>0.16131357486170439</v>
      </c>
      <c r="G32" s="32" t="str">
        <f>IF(ISERROR($E32-F32),"-",CONCATENATE((FIXED($E32-F32,4)*10000)," op"))</f>
        <v>-7 op</v>
      </c>
    </row>
    <row r="33" spans="2:7" x14ac:dyDescent="0.25">
      <c r="B33" s="1" t="s">
        <v>35</v>
      </c>
      <c r="E33" s="30">
        <f t="shared" si="1"/>
        <v>0.16058285644983325</v>
      </c>
      <c r="F33" s="31">
        <v>0.16131357486170439</v>
      </c>
      <c r="G33" s="32" t="str">
        <f t="shared" ref="G33:G40" si="2">IF(ISERROR($E33-F33),"-",CONCATENATE((FIXED($E33-F33,4)*10000)," op"))</f>
        <v>-7 op</v>
      </c>
    </row>
    <row r="34" spans="2:7" x14ac:dyDescent="0.25">
      <c r="B34" s="1" t="s">
        <v>36</v>
      </c>
      <c r="E34" s="30">
        <f t="shared" si="1"/>
        <v>0.16058285644983322</v>
      </c>
      <c r="F34" s="31">
        <v>0.16131357486170442</v>
      </c>
      <c r="G34" s="32" t="str">
        <f t="shared" si="2"/>
        <v>-7 op</v>
      </c>
    </row>
    <row r="35" spans="2:7" s="21" customFormat="1" x14ac:dyDescent="0.25">
      <c r="B35" s="1" t="s">
        <v>37</v>
      </c>
      <c r="C35" s="1"/>
      <c r="D35" s="1"/>
      <c r="E35" s="30">
        <f t="shared" si="1"/>
        <v>8.0579414963330112E-2</v>
      </c>
      <c r="F35" s="31">
        <v>8.002064738367512E-2</v>
      </c>
      <c r="G35" s="32" t="str">
        <f t="shared" si="2"/>
        <v>6 op</v>
      </c>
    </row>
    <row r="36" spans="2:7" s="21" customFormat="1" x14ac:dyDescent="0.25">
      <c r="B36" s="21" t="s">
        <v>8</v>
      </c>
      <c r="E36" s="57">
        <f t="shared" si="1"/>
        <v>0.15521673719654472</v>
      </c>
      <c r="F36" s="58">
        <v>0.15598588447358527</v>
      </c>
      <c r="G36" s="32" t="str">
        <f t="shared" si="2"/>
        <v>-8 op</v>
      </c>
    </row>
    <row r="37" spans="2:7" x14ac:dyDescent="0.25">
      <c r="B37" s="21" t="s">
        <v>38</v>
      </c>
      <c r="C37" s="21"/>
      <c r="D37" s="21"/>
      <c r="E37" s="57">
        <f t="shared" si="1"/>
        <v>7.8011943444765322E-2</v>
      </c>
      <c r="F37" s="58">
        <v>7.7476657094704013E-2</v>
      </c>
      <c r="G37" s="32" t="str">
        <f t="shared" si="2"/>
        <v>5 op</v>
      </c>
    </row>
    <row r="38" spans="2:7" x14ac:dyDescent="0.25">
      <c r="B38" s="1" t="s">
        <v>4</v>
      </c>
      <c r="E38" s="30">
        <f t="shared" si="1"/>
        <v>1.9291961575479561</v>
      </c>
      <c r="F38" s="31">
        <v>2.1190896072696237</v>
      </c>
      <c r="G38" s="32" t="str">
        <f t="shared" si="2"/>
        <v>-1899 op</v>
      </c>
    </row>
    <row r="39" spans="2:7" x14ac:dyDescent="0.25">
      <c r="B39" s="1" t="s">
        <v>5</v>
      </c>
      <c r="E39" s="30">
        <f t="shared" si="1"/>
        <v>1.2373138425335377</v>
      </c>
      <c r="F39" s="31">
        <v>1.23045411233157</v>
      </c>
      <c r="G39" s="32" t="str">
        <f>IF(ISERROR($E39-F39),"-",CONCATENATE((FIXED($E39-F39,4)*10000)," op"))</f>
        <v>69 op</v>
      </c>
    </row>
    <row r="40" spans="2:7" x14ac:dyDescent="0.25">
      <c r="B40" s="1" t="s">
        <v>9</v>
      </c>
      <c r="E40" s="30">
        <f t="shared" si="1"/>
        <v>1.0153787214428438</v>
      </c>
      <c r="F40" s="31">
        <v>1.0244283894517716</v>
      </c>
      <c r="G40" s="32" t="str">
        <f t="shared" si="2"/>
        <v>-90 op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39</v>
      </c>
    </row>
    <row r="12" spans="2:9" ht="17.25" x14ac:dyDescent="0.3">
      <c r="B12" s="6" t="s">
        <v>13</v>
      </c>
      <c r="F12" s="4"/>
    </row>
    <row r="13" spans="2:9" x14ac:dyDescent="0.25">
      <c r="B13" s="74" t="s">
        <v>40</v>
      </c>
      <c r="F13" s="4"/>
    </row>
    <row r="14" spans="2:9" x14ac:dyDescent="0.25">
      <c r="B14" s="7"/>
      <c r="C14" s="7"/>
      <c r="D14" s="7"/>
      <c r="E14" s="8" t="str">
        <f>+'KF-B'!E14</f>
        <v>2018/III</v>
      </c>
      <c r="F14" s="9" t="str">
        <f>+'KF-B'!F14</f>
        <v>2017/III</v>
      </c>
      <c r="G14" s="9" t="s">
        <v>15</v>
      </c>
    </row>
    <row r="15" spans="2:9" x14ac:dyDescent="0.25">
      <c r="B15" s="1" t="s">
        <v>41</v>
      </c>
      <c r="E15" s="33">
        <v>5470</v>
      </c>
      <c r="F15" s="34">
        <v>5652</v>
      </c>
      <c r="G15" s="35">
        <f t="shared" ref="G15:G20" si="0">IF(ISERROR($E15/F15),"-",$E15/F15-1)</f>
        <v>-3.2200990799716944E-2</v>
      </c>
      <c r="H15" s="12"/>
      <c r="I15" s="12"/>
    </row>
    <row r="16" spans="2:9" x14ac:dyDescent="0.25">
      <c r="B16" s="1" t="s">
        <v>42</v>
      </c>
      <c r="E16" s="33">
        <v>912</v>
      </c>
      <c r="F16" s="34">
        <v>931</v>
      </c>
      <c r="G16" s="35">
        <f t="shared" si="0"/>
        <v>-2.0408163265306145E-2</v>
      </c>
      <c r="H16" s="12"/>
      <c r="I16" s="12"/>
    </row>
    <row r="17" spans="2:9" x14ac:dyDescent="0.25">
      <c r="B17" s="1" t="s">
        <v>43</v>
      </c>
      <c r="E17" s="33">
        <v>2539185</v>
      </c>
      <c r="F17" s="34">
        <v>2595956</v>
      </c>
      <c r="G17" s="35">
        <f t="shared" si="0"/>
        <v>-2.1869014729063219E-2</v>
      </c>
      <c r="H17" s="12"/>
      <c r="I17" s="12"/>
    </row>
    <row r="18" spans="2:9" x14ac:dyDescent="0.25">
      <c r="B18" s="1" t="s">
        <v>44</v>
      </c>
      <c r="E18" s="33">
        <v>2394034</v>
      </c>
      <c r="F18" s="34">
        <v>2447264</v>
      </c>
      <c r="G18" s="35">
        <f t="shared" si="0"/>
        <v>-2.17508205081266E-2</v>
      </c>
      <c r="H18" s="12"/>
      <c r="I18" s="12"/>
    </row>
    <row r="19" spans="2:9" x14ac:dyDescent="0.25">
      <c r="B19" s="1" t="s">
        <v>45</v>
      </c>
      <c r="E19" s="33">
        <v>145151</v>
      </c>
      <c r="F19" s="34">
        <v>148692</v>
      </c>
      <c r="G19" s="35">
        <f t="shared" si="0"/>
        <v>-2.3814327603367991E-2</v>
      </c>
      <c r="H19" s="12"/>
      <c r="I19" s="12"/>
    </row>
    <row r="20" spans="2:9" x14ac:dyDescent="0.25">
      <c r="B20" s="1" t="s">
        <v>46</v>
      </c>
      <c r="E20" s="33">
        <v>1895</v>
      </c>
      <c r="F20" s="34">
        <v>1977</v>
      </c>
      <c r="G20" s="35">
        <f t="shared" si="0"/>
        <v>-4.1476985331310057E-2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30</v>
      </c>
      <c r="F28" s="4"/>
      <c r="H28" s="12"/>
      <c r="I28" s="12"/>
    </row>
    <row r="29" spans="2:9" x14ac:dyDescent="0.25">
      <c r="B29" s="74" t="s">
        <v>40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2018/III</v>
      </c>
      <c r="F30" s="9" t="s">
        <v>10</v>
      </c>
      <c r="G30" s="9" t="s">
        <v>15</v>
      </c>
      <c r="H30" s="12"/>
      <c r="I30" s="12"/>
    </row>
    <row r="31" spans="2:9" x14ac:dyDescent="0.25">
      <c r="B31" s="1" t="s">
        <v>41</v>
      </c>
      <c r="E31" s="33">
        <f t="shared" ref="E31:E36" si="1">+E15</f>
        <v>5470</v>
      </c>
      <c r="F31" s="34">
        <v>5464</v>
      </c>
      <c r="G31" s="35">
        <f t="shared" ref="G31:G36" si="2">IF(ISERROR($E31/F31),"-",$E31/F31-1)</f>
        <v>1.0980966325035979E-3</v>
      </c>
      <c r="H31" s="12"/>
      <c r="I31" s="12"/>
    </row>
    <row r="32" spans="2:9" x14ac:dyDescent="0.25">
      <c r="B32" s="1" t="s">
        <v>42</v>
      </c>
      <c r="E32" s="33">
        <f t="shared" si="1"/>
        <v>912</v>
      </c>
      <c r="F32" s="34">
        <v>915</v>
      </c>
      <c r="G32" s="35">
        <f t="shared" si="2"/>
        <v>-3.2786885245901232E-3</v>
      </c>
      <c r="H32" s="12"/>
      <c r="I32" s="12"/>
    </row>
    <row r="33" spans="2:9" x14ac:dyDescent="0.25">
      <c r="B33" s="1" t="s">
        <v>43</v>
      </c>
      <c r="E33" s="33">
        <f t="shared" si="1"/>
        <v>2539185</v>
      </c>
      <c r="F33" s="34">
        <v>2550817</v>
      </c>
      <c r="G33" s="35">
        <f t="shared" si="2"/>
        <v>-4.5601076047400158E-3</v>
      </c>
      <c r="H33" s="12"/>
      <c r="I33" s="12"/>
    </row>
    <row r="34" spans="2:9" x14ac:dyDescent="0.25">
      <c r="B34" s="1" t="s">
        <v>44</v>
      </c>
      <c r="E34" s="33">
        <f t="shared" si="1"/>
        <v>2394034</v>
      </c>
      <c r="F34" s="34">
        <v>2404940</v>
      </c>
      <c r="G34" s="35">
        <f t="shared" si="2"/>
        <v>-4.5348324698328835E-3</v>
      </c>
      <c r="H34" s="12"/>
      <c r="I34" s="12"/>
    </row>
    <row r="35" spans="2:9" x14ac:dyDescent="0.25">
      <c r="B35" s="1" t="s">
        <v>45</v>
      </c>
      <c r="E35" s="33">
        <f t="shared" si="1"/>
        <v>145151</v>
      </c>
      <c r="F35" s="34">
        <v>145877</v>
      </c>
      <c r="G35" s="35">
        <f t="shared" si="2"/>
        <v>-4.976795519513022E-3</v>
      </c>
      <c r="H35" s="12"/>
      <c r="I35" s="12"/>
    </row>
    <row r="36" spans="2:9" x14ac:dyDescent="0.25">
      <c r="B36" s="1" t="s">
        <v>46</v>
      </c>
      <c r="E36" s="33">
        <f t="shared" si="1"/>
        <v>1895</v>
      </c>
      <c r="F36" s="34">
        <v>1916</v>
      </c>
      <c r="G36" s="35">
        <f t="shared" si="2"/>
        <v>-1.0960334029227581E-2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8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47</v>
      </c>
    </row>
    <row r="10" spans="2:10" x14ac:dyDescent="0.25">
      <c r="B10" s="73" t="s">
        <v>14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149</v>
      </c>
      <c r="I14" s="9" t="s">
        <v>150</v>
      </c>
      <c r="J14" s="9" t="s">
        <v>15</v>
      </c>
    </row>
    <row r="15" spans="2:10" x14ac:dyDescent="0.25">
      <c r="B15" s="5" t="s">
        <v>48</v>
      </c>
      <c r="C15" s="5"/>
      <c r="D15" s="5"/>
      <c r="E15" s="5"/>
      <c r="F15" s="5"/>
      <c r="G15" s="5"/>
      <c r="H15" s="17">
        <v>416.34399999999999</v>
      </c>
      <c r="I15" s="37">
        <v>416.10399999999998</v>
      </c>
      <c r="J15" s="38">
        <f>IF(ISERROR($H15/I15),"-",$H15/I15-1)</f>
        <v>5.7677888220264428E-4</v>
      </c>
    </row>
    <row r="16" spans="2:10" x14ac:dyDescent="0.25">
      <c r="B16" s="1" t="s">
        <v>49</v>
      </c>
      <c r="H16" s="20">
        <v>32.408999999999999</v>
      </c>
      <c r="I16" s="25">
        <v>32.173999999999999</v>
      </c>
      <c r="J16" s="35">
        <f t="shared" ref="J16:J40" si="0">IF(ISERROR($H16/I16),"-",$H16/I16-1)</f>
        <v>7.3040343134207486E-3</v>
      </c>
    </row>
    <row r="17" spans="2:11" x14ac:dyDescent="0.25">
      <c r="B17" s="1" t="s">
        <v>50</v>
      </c>
      <c r="H17" s="20">
        <v>14.949</v>
      </c>
      <c r="I17" s="25">
        <v>11.222</v>
      </c>
      <c r="J17" s="35">
        <f t="shared" si="0"/>
        <v>0.33211548743539487</v>
      </c>
    </row>
    <row r="18" spans="2:11" x14ac:dyDescent="0.25">
      <c r="B18" s="5" t="s">
        <v>51</v>
      </c>
      <c r="C18" s="5"/>
      <c r="D18" s="5"/>
      <c r="E18" s="5"/>
      <c r="F18" s="5"/>
      <c r="G18" s="5"/>
      <c r="H18" s="17">
        <v>290.541</v>
      </c>
      <c r="I18" s="37">
        <v>280.67700000000002</v>
      </c>
      <c r="J18" s="38">
        <f t="shared" si="0"/>
        <v>3.5143599226156619E-2</v>
      </c>
    </row>
    <row r="19" spans="2:11" x14ac:dyDescent="0.25">
      <c r="B19" s="1" t="s">
        <v>52</v>
      </c>
      <c r="H19" s="20">
        <v>35.518000000000001</v>
      </c>
      <c r="I19" s="25">
        <v>245.44499999999999</v>
      </c>
      <c r="J19" s="35">
        <f t="shared" si="0"/>
        <v>-0.85529140948073912</v>
      </c>
    </row>
    <row r="20" spans="2:11" x14ac:dyDescent="0.25">
      <c r="B20" s="1" t="s">
        <v>53</v>
      </c>
      <c r="H20" s="20">
        <v>1.232</v>
      </c>
      <c r="I20" s="25">
        <v>2.016</v>
      </c>
      <c r="J20" s="35">
        <f t="shared" si="0"/>
        <v>-0.38888888888888895</v>
      </c>
    </row>
    <row r="21" spans="2:11" x14ac:dyDescent="0.25">
      <c r="B21" t="s">
        <v>54</v>
      </c>
      <c r="H21" s="20">
        <v>80.627999999999986</v>
      </c>
      <c r="I21" s="25">
        <v>70.808999999999997</v>
      </c>
      <c r="J21" s="35">
        <f t="shared" si="0"/>
        <v>0.13866881328644642</v>
      </c>
    </row>
    <row r="22" spans="2:11" ht="17.25" x14ac:dyDescent="0.3">
      <c r="B22" s="6" t="s">
        <v>55</v>
      </c>
      <c r="C22" s="6"/>
      <c r="D22" s="6"/>
      <c r="E22" s="6"/>
      <c r="F22" s="6"/>
      <c r="G22" s="6"/>
      <c r="H22" s="18">
        <v>871.62099999999987</v>
      </c>
      <c r="I22" s="27">
        <v>1058.4469999999999</v>
      </c>
      <c r="J22" s="39">
        <f t="shared" si="0"/>
        <v>-0.1765095465337424</v>
      </c>
      <c r="K22" s="12"/>
    </row>
    <row r="23" spans="2:11" x14ac:dyDescent="0.25">
      <c r="B23" s="19" t="s">
        <v>56</v>
      </c>
      <c r="C23" s="19"/>
      <c r="D23" s="19"/>
      <c r="E23" s="19"/>
      <c r="F23" s="19"/>
      <c r="G23" s="19"/>
      <c r="H23" s="20">
        <v>447.15700000000004</v>
      </c>
      <c r="I23" s="25">
        <v>471.65499999999997</v>
      </c>
      <c r="J23" s="35">
        <f t="shared" si="0"/>
        <v>-5.1940507362372768E-2</v>
      </c>
    </row>
    <row r="24" spans="2:11" s="21" customFormat="1" x14ac:dyDescent="0.25">
      <c r="B24" s="21" t="s">
        <v>57</v>
      </c>
      <c r="H24" s="22">
        <v>315.209</v>
      </c>
      <c r="I24" s="23">
        <v>327.22899999999998</v>
      </c>
      <c r="J24" s="35">
        <f t="shared" si="0"/>
        <v>-3.6732685672724585E-2</v>
      </c>
    </row>
    <row r="25" spans="2:11" s="21" customFormat="1" x14ac:dyDescent="0.25">
      <c r="B25" s="21" t="s">
        <v>58</v>
      </c>
      <c r="H25" s="22">
        <v>131.94800000000001</v>
      </c>
      <c r="I25" s="23">
        <v>144.42599999999999</v>
      </c>
      <c r="J25" s="35">
        <f t="shared" si="0"/>
        <v>-8.6397186102225243E-2</v>
      </c>
    </row>
    <row r="26" spans="2:11" x14ac:dyDescent="0.25">
      <c r="B26" s="1" t="s">
        <v>59</v>
      </c>
      <c r="H26" s="20">
        <v>39.479999999999997</v>
      </c>
      <c r="I26" s="25">
        <v>38.253999999999998</v>
      </c>
      <c r="J26" s="35">
        <f t="shared" si="0"/>
        <v>3.2048936058974187E-2</v>
      </c>
    </row>
    <row r="27" spans="2:11" ht="17.25" x14ac:dyDescent="0.3">
      <c r="B27" s="6" t="s">
        <v>60</v>
      </c>
      <c r="C27" s="6"/>
      <c r="D27" s="6"/>
      <c r="E27" s="6"/>
      <c r="F27" s="6"/>
      <c r="G27" s="6"/>
      <c r="H27" s="18">
        <v>384.98399999999981</v>
      </c>
      <c r="I27" s="27">
        <v>548.5379999999999</v>
      </c>
      <c r="J27" s="39">
        <f t="shared" si="0"/>
        <v>-0.29816348183717467</v>
      </c>
    </row>
    <row r="28" spans="2:11" x14ac:dyDescent="0.25">
      <c r="B28" s="1" t="s">
        <v>61</v>
      </c>
      <c r="H28" s="20">
        <v>25.417999999999999</v>
      </c>
      <c r="I28" s="25">
        <v>75.668000000000006</v>
      </c>
      <c r="J28" s="35">
        <f t="shared" si="0"/>
        <v>-0.66408521435745627</v>
      </c>
    </row>
    <row r="29" spans="2:11" x14ac:dyDescent="0.25">
      <c r="B29" s="1" t="s">
        <v>62</v>
      </c>
      <c r="H29" s="20">
        <v>24.218</v>
      </c>
      <c r="I29" s="25">
        <v>181.625</v>
      </c>
      <c r="J29" s="35">
        <f t="shared" si="0"/>
        <v>-0.86665932553337921</v>
      </c>
    </row>
    <row r="30" spans="2:11" s="21" customFormat="1" x14ac:dyDescent="0.25">
      <c r="B30" s="21" t="s">
        <v>63</v>
      </c>
      <c r="H30" s="22">
        <v>24.196000000000002</v>
      </c>
      <c r="I30" s="23">
        <v>124.928</v>
      </c>
      <c r="J30" s="35">
        <f t="shared" si="0"/>
        <v>-0.8063204405737705</v>
      </c>
    </row>
    <row r="31" spans="2:11" s="21" customFormat="1" x14ac:dyDescent="0.25">
      <c r="B31" s="21" t="s">
        <v>64</v>
      </c>
      <c r="H31" s="22">
        <v>2.1999999999999999E-2</v>
      </c>
      <c r="I31" s="23">
        <v>56.697000000000003</v>
      </c>
      <c r="J31" s="35">
        <f t="shared" si="0"/>
        <v>-0.99961197241476618</v>
      </c>
    </row>
    <row r="32" spans="2:11" x14ac:dyDescent="0.25">
      <c r="B32" s="5" t="s">
        <v>65</v>
      </c>
      <c r="C32" s="5"/>
      <c r="D32" s="5"/>
      <c r="E32" s="5"/>
      <c r="F32" s="5"/>
      <c r="G32" s="5"/>
      <c r="H32" s="17">
        <v>335.34799999999979</v>
      </c>
      <c r="I32" s="37">
        <v>291.24499999999989</v>
      </c>
      <c r="J32" s="75">
        <f t="shared" si="0"/>
        <v>0.15142920908513413</v>
      </c>
    </row>
    <row r="33" spans="2:10" x14ac:dyDescent="0.25">
      <c r="B33" s="1" t="s">
        <v>66</v>
      </c>
      <c r="H33" s="20">
        <v>-4.2000000000000003E-2</v>
      </c>
      <c r="I33" s="25">
        <v>3.056</v>
      </c>
      <c r="J33" s="35">
        <f t="shared" si="0"/>
        <v>-1.0137434554973821</v>
      </c>
    </row>
    <row r="34" spans="2:10" x14ac:dyDescent="0.25">
      <c r="B34" s="1" t="s">
        <v>67</v>
      </c>
      <c r="H34" s="20">
        <v>4.0540000000000003</v>
      </c>
      <c r="I34" s="25">
        <v>26.834</v>
      </c>
      <c r="J34" s="35">
        <f t="shared" si="0"/>
        <v>-0.84892300812402177</v>
      </c>
    </row>
    <row r="35" spans="2:10" x14ac:dyDescent="0.25">
      <c r="B35" s="1" t="s">
        <v>68</v>
      </c>
      <c r="H35" s="20">
        <v>13.827</v>
      </c>
      <c r="I35" s="25">
        <v>28.997</v>
      </c>
      <c r="J35" s="35">
        <f t="shared" si="0"/>
        <v>-0.52315756802427837</v>
      </c>
    </row>
    <row r="36" spans="2:10" x14ac:dyDescent="0.25">
      <c r="B36" s="1" t="s">
        <v>69</v>
      </c>
      <c r="H36" s="20">
        <v>-22.16</v>
      </c>
      <c r="I36" s="25">
        <v>-71.736999999999995</v>
      </c>
      <c r="J36" s="35">
        <f t="shared" si="0"/>
        <v>-0.69109385672665424</v>
      </c>
    </row>
    <row r="37" spans="2:10" ht="17.25" x14ac:dyDescent="0.3">
      <c r="B37" s="6" t="s">
        <v>70</v>
      </c>
      <c r="C37" s="6"/>
      <c r="D37" s="6"/>
      <c r="E37" s="6"/>
      <c r="F37" s="6"/>
      <c r="G37" s="6"/>
      <c r="H37" s="18">
        <v>323.00299999999976</v>
      </c>
      <c r="I37" s="27">
        <v>218.61499999999992</v>
      </c>
      <c r="J37" s="39">
        <f t="shared" si="0"/>
        <v>0.47749696955835552</v>
      </c>
    </row>
    <row r="38" spans="2:10" x14ac:dyDescent="0.25">
      <c r="B38" s="1" t="s">
        <v>71</v>
      </c>
      <c r="H38" s="20">
        <v>67.981999999999999</v>
      </c>
      <c r="I38" s="25">
        <v>-13.021000000000001</v>
      </c>
      <c r="J38" s="35" t="s">
        <v>6</v>
      </c>
    </row>
    <row r="39" spans="2:10" x14ac:dyDescent="0.25">
      <c r="B39" s="5" t="s">
        <v>72</v>
      </c>
      <c r="C39" s="5"/>
      <c r="D39" s="5"/>
      <c r="E39" s="5"/>
      <c r="F39" s="5"/>
      <c r="G39" s="5"/>
      <c r="H39" s="17">
        <v>255.02099999999999</v>
      </c>
      <c r="I39" s="37">
        <v>231.636</v>
      </c>
      <c r="J39" s="38">
        <f t="shared" si="0"/>
        <v>0.10095580997772369</v>
      </c>
    </row>
    <row r="40" spans="2:10" x14ac:dyDescent="0.25">
      <c r="B40" s="1" t="s">
        <v>73</v>
      </c>
      <c r="H40" s="10">
        <v>0.84199999999999997</v>
      </c>
      <c r="I40" s="11">
        <v>0.79200000000000004</v>
      </c>
      <c r="J40" s="35">
        <f t="shared" si="0"/>
        <v>6.3131313131313149E-2</v>
      </c>
    </row>
    <row r="41" spans="2:10" s="24" customFormat="1" ht="17.25" x14ac:dyDescent="0.3">
      <c r="B41" s="6" t="s">
        <v>74</v>
      </c>
      <c r="C41" s="6"/>
      <c r="D41" s="6"/>
      <c r="E41" s="6"/>
      <c r="F41" s="6"/>
      <c r="G41" s="6"/>
      <c r="H41" s="18">
        <v>254.179</v>
      </c>
      <c r="I41" s="27">
        <v>230.84399999999999</v>
      </c>
      <c r="J41" s="39">
        <f>IF(ISERROR($H41/I41),"-",$H41/I41-1)</f>
        <v>0.10108558160489345</v>
      </c>
    </row>
    <row r="42" spans="2:10" x14ac:dyDescent="0.25">
      <c r="I42" s="36"/>
    </row>
    <row r="43" spans="2:10" x14ac:dyDescent="0.25">
      <c r="I43" s="11"/>
    </row>
    <row r="44" spans="2:10" x14ac:dyDescent="0.25">
      <c r="I44" s="11"/>
    </row>
    <row r="45" spans="2:10" x14ac:dyDescent="0.25">
      <c r="H45" s="12"/>
      <c r="I45" s="11"/>
    </row>
    <row r="46" spans="2:10" x14ac:dyDescent="0.25">
      <c r="I46" s="11"/>
    </row>
    <row r="47" spans="2:10" x14ac:dyDescent="0.25">
      <c r="I47" s="11"/>
    </row>
    <row r="48" spans="2:10" x14ac:dyDescent="0.25">
      <c r="I48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75</v>
      </c>
    </row>
    <row r="10" spans="2:11" x14ac:dyDescent="0.25">
      <c r="B10" s="73" t="s">
        <v>14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2018/III</v>
      </c>
      <c r="G14" s="9" t="str">
        <f>+'KF-B'!F14</f>
        <v>2017/III</v>
      </c>
      <c r="H14" s="9" t="s">
        <v>15</v>
      </c>
      <c r="I14" s="9" t="s">
        <v>10</v>
      </c>
      <c r="J14" s="9" t="s">
        <v>15</v>
      </c>
    </row>
    <row r="15" spans="2:11" s="19" customFormat="1" x14ac:dyDescent="0.25">
      <c r="B15" s="19" t="s">
        <v>76</v>
      </c>
      <c r="F15" s="20">
        <v>4388.9610000000002</v>
      </c>
      <c r="G15" s="25">
        <v>3167.45</v>
      </c>
      <c r="H15" s="35">
        <f>IF(ISERROR($F15/G15),"-",$F15/G15-1)</f>
        <v>0.38564491941467116</v>
      </c>
      <c r="I15" s="25">
        <v>4063.2979999999998</v>
      </c>
      <c r="J15" s="35">
        <f>IF(ISERROR($F15/I15),"-",$F15/I15-1)</f>
        <v>8.0147456573453457E-2</v>
      </c>
      <c r="K15" s="25"/>
    </row>
    <row r="16" spans="2:11" s="19" customFormat="1" x14ac:dyDescent="0.25">
      <c r="B16" s="19" t="s">
        <v>77</v>
      </c>
      <c r="F16" s="20">
        <v>76.067999999999998</v>
      </c>
      <c r="G16" s="25">
        <v>91.137</v>
      </c>
      <c r="H16" s="35">
        <f t="shared" ref="H16:H57" si="0">IF(ISERROR($F16/G16),"-",$F16/G16-1)</f>
        <v>-0.16534448138516744</v>
      </c>
      <c r="I16" s="25">
        <v>90.727999999999994</v>
      </c>
      <c r="J16" s="35">
        <f t="shared" ref="J16:J57" si="1">IF(ISERROR($F16/I16),"-",$F16/I16-1)</f>
        <v>-0.16158187108720568</v>
      </c>
      <c r="K16" s="25"/>
    </row>
    <row r="17" spans="2:11" s="21" customFormat="1" x14ac:dyDescent="0.25">
      <c r="B17" s="21" t="s">
        <v>78</v>
      </c>
      <c r="F17" s="22">
        <v>76.067999999999998</v>
      </c>
      <c r="G17" s="23">
        <v>90.141999999999996</v>
      </c>
      <c r="H17" s="41">
        <f t="shared" si="0"/>
        <v>-0.15613143706596255</v>
      </c>
      <c r="I17" s="23">
        <v>90.727999999999994</v>
      </c>
      <c r="J17" s="41">
        <f t="shared" si="1"/>
        <v>-0.16158187108720568</v>
      </c>
      <c r="K17" s="23"/>
    </row>
    <row r="18" spans="2:11" s="21" customFormat="1" x14ac:dyDescent="0.25">
      <c r="B18" s="21" t="s">
        <v>79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80</v>
      </c>
      <c r="F19" s="22">
        <v>0</v>
      </c>
      <c r="G19" s="23">
        <v>0.995</v>
      </c>
      <c r="H19" s="41">
        <f t="shared" si="0"/>
        <v>-1</v>
      </c>
      <c r="I19" s="23">
        <v>0</v>
      </c>
      <c r="J19" s="41" t="str">
        <f t="shared" si="1"/>
        <v>-</v>
      </c>
      <c r="K19" s="23"/>
    </row>
    <row r="20" spans="2:11" s="19" customFormat="1" x14ac:dyDescent="0.25">
      <c r="B20" s="19" t="s">
        <v>81</v>
      </c>
      <c r="F20" s="20">
        <v>278.64499999999998</v>
      </c>
      <c r="G20" s="25">
        <v>34.468000000000004</v>
      </c>
      <c r="H20" s="35">
        <f t="shared" si="0"/>
        <v>7.0841650226296835</v>
      </c>
      <c r="I20" s="25">
        <v>298.84500000000003</v>
      </c>
      <c r="J20" s="35">
        <f t="shared" si="1"/>
        <v>-6.7593568572337004E-2</v>
      </c>
      <c r="K20" s="25"/>
    </row>
    <row r="21" spans="2:11" s="19" customFormat="1" x14ac:dyDescent="0.25">
      <c r="B21" s="21" t="s">
        <v>79</v>
      </c>
      <c r="C21" s="21"/>
      <c r="D21" s="21"/>
      <c r="E21" s="21"/>
      <c r="F21" s="22">
        <v>242.054</v>
      </c>
      <c r="G21" s="23">
        <v>6.0460000000000003</v>
      </c>
      <c r="H21" s="41">
        <f t="shared" si="0"/>
        <v>39.035395302679454</v>
      </c>
      <c r="I21" s="23">
        <v>260.774</v>
      </c>
      <c r="J21" s="41">
        <f t="shared" si="1"/>
        <v>-7.178629771372913E-2</v>
      </c>
      <c r="K21" s="23"/>
    </row>
    <row r="22" spans="2:11" s="19" customFormat="1" x14ac:dyDescent="0.25">
      <c r="B22" s="21" t="s">
        <v>80</v>
      </c>
      <c r="C22" s="21"/>
      <c r="D22" s="21"/>
      <c r="E22" s="21"/>
      <c r="F22" s="22">
        <v>36.591000000000001</v>
      </c>
      <c r="G22" s="23">
        <v>28.422000000000001</v>
      </c>
      <c r="H22" s="41">
        <f t="shared" si="0"/>
        <v>0.28741819717120531</v>
      </c>
      <c r="I22" s="23">
        <v>38.070999999999998</v>
      </c>
      <c r="J22" s="41">
        <f t="shared" si="1"/>
        <v>-3.8874734049538895E-2</v>
      </c>
      <c r="K22" s="23"/>
    </row>
    <row r="23" spans="2:11" s="19" customFormat="1" x14ac:dyDescent="0.25">
      <c r="B23" s="19" t="s">
        <v>82</v>
      </c>
      <c r="F23" s="20">
        <v>4867.1220000000003</v>
      </c>
      <c r="G23" s="25">
        <v>4909.0249999999996</v>
      </c>
      <c r="H23" s="35">
        <f t="shared" si="0"/>
        <v>-8.535910898803567E-3</v>
      </c>
      <c r="I23" s="25">
        <v>5009.9380000000001</v>
      </c>
      <c r="J23" s="35">
        <f t="shared" si="1"/>
        <v>-2.8506540400300318E-2</v>
      </c>
      <c r="K23" s="25"/>
    </row>
    <row r="24" spans="2:11" s="21" customFormat="1" x14ac:dyDescent="0.25">
      <c r="B24" s="21" t="s">
        <v>79</v>
      </c>
      <c r="F24" s="22">
        <v>1128.1210000000001</v>
      </c>
      <c r="G24" s="23">
        <v>1439.3710000000001</v>
      </c>
      <c r="H24" s="35">
        <f t="shared" si="0"/>
        <v>-0.21624028829259445</v>
      </c>
      <c r="I24" s="23">
        <v>1183.69</v>
      </c>
      <c r="J24" s="35">
        <f t="shared" si="1"/>
        <v>-4.6945568518784397E-2</v>
      </c>
      <c r="K24" s="23"/>
    </row>
    <row r="25" spans="2:11" s="21" customFormat="1" x14ac:dyDescent="0.25">
      <c r="B25" s="21" t="s">
        <v>80</v>
      </c>
      <c r="F25" s="22">
        <v>3739.0010000000002</v>
      </c>
      <c r="G25" s="23">
        <v>3469.654</v>
      </c>
      <c r="H25" s="35">
        <f t="shared" si="0"/>
        <v>7.7629354396720807E-2</v>
      </c>
      <c r="I25" s="23">
        <v>3826.248</v>
      </c>
      <c r="J25" s="35">
        <f t="shared" si="1"/>
        <v>-2.2802233415084361E-2</v>
      </c>
      <c r="K25" s="23"/>
    </row>
    <row r="26" spans="2:11" s="19" customFormat="1" x14ac:dyDescent="0.25">
      <c r="B26" s="19" t="s">
        <v>83</v>
      </c>
      <c r="F26" s="20">
        <v>42728.894</v>
      </c>
      <c r="G26" s="25">
        <v>43514.396000000001</v>
      </c>
      <c r="H26" s="35">
        <f t="shared" si="0"/>
        <v>-1.8051543218019162E-2</v>
      </c>
      <c r="I26" s="25">
        <v>43459.804000000004</v>
      </c>
      <c r="J26" s="35">
        <f t="shared" si="1"/>
        <v>-1.6818069405007074E-2</v>
      </c>
      <c r="K26" s="25"/>
    </row>
    <row r="27" spans="2:11" s="19" customFormat="1" x14ac:dyDescent="0.25">
      <c r="B27" s="21" t="s">
        <v>84</v>
      </c>
      <c r="C27" s="21"/>
      <c r="D27" s="21"/>
      <c r="E27" s="21"/>
      <c r="F27" s="22">
        <v>0</v>
      </c>
      <c r="G27" s="23">
        <v>0</v>
      </c>
      <c r="H27" s="35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85</v>
      </c>
      <c r="C28" s="21"/>
      <c r="D28" s="21"/>
      <c r="E28" s="21"/>
      <c r="F28" s="22">
        <v>521.01199999999994</v>
      </c>
      <c r="G28" s="23">
        <v>729.98099999999999</v>
      </c>
      <c r="H28" s="41">
        <f t="shared" si="0"/>
        <v>-0.28626635487772978</v>
      </c>
      <c r="I28" s="23">
        <v>563.96299999999997</v>
      </c>
      <c r="J28" s="41">
        <f t="shared" si="1"/>
        <v>-7.6159251582107346E-2</v>
      </c>
      <c r="K28" s="23"/>
    </row>
    <row r="29" spans="2:11" s="19" customFormat="1" x14ac:dyDescent="0.25">
      <c r="B29" s="21" t="s">
        <v>20</v>
      </c>
      <c r="C29" s="21"/>
      <c r="D29" s="21"/>
      <c r="E29" s="21"/>
      <c r="F29" s="22">
        <v>42207.881999999998</v>
      </c>
      <c r="G29" s="23">
        <v>42784.415000000001</v>
      </c>
      <c r="H29" s="41">
        <f t="shared" si="0"/>
        <v>-1.3475304033022328E-2</v>
      </c>
      <c r="I29" s="23">
        <v>42895.841</v>
      </c>
      <c r="J29" s="41">
        <f t="shared" si="1"/>
        <v>-1.6037895142328673E-2</v>
      </c>
      <c r="K29" s="25"/>
    </row>
    <row r="30" spans="2:11" s="19" customFormat="1" x14ac:dyDescent="0.25">
      <c r="B30" s="19" t="s">
        <v>86</v>
      </c>
      <c r="F30" s="20">
        <v>706.86699999999996</v>
      </c>
      <c r="G30" s="25">
        <v>45.771000000000001</v>
      </c>
      <c r="H30" s="35">
        <f t="shared" si="0"/>
        <v>14.443555963382927</v>
      </c>
      <c r="I30" s="25">
        <v>659.971</v>
      </c>
      <c r="J30" s="35">
        <f t="shared" si="1"/>
        <v>7.1057667685398229E-2</v>
      </c>
      <c r="K30" s="25"/>
    </row>
    <row r="31" spans="2:11" s="19" customFormat="1" x14ac:dyDescent="0.25">
      <c r="B31" s="19" t="s">
        <v>87</v>
      </c>
      <c r="F31" s="20">
        <v>886.23199999999997</v>
      </c>
      <c r="G31" s="25">
        <v>901.12800000000004</v>
      </c>
      <c r="H31" s="35">
        <f t="shared" si="0"/>
        <v>-1.6530393018527989E-2</v>
      </c>
      <c r="I31" s="25">
        <v>913.62599999999998</v>
      </c>
      <c r="J31" s="35">
        <f t="shared" si="1"/>
        <v>-2.9983822702068452E-2</v>
      </c>
      <c r="K31" s="25"/>
    </row>
    <row r="32" spans="2:11" s="19" customFormat="1" x14ac:dyDescent="0.25">
      <c r="B32" s="19" t="s">
        <v>78</v>
      </c>
      <c r="F32" s="20">
        <v>138.154</v>
      </c>
      <c r="G32" s="25">
        <v>195.56700000000001</v>
      </c>
      <c r="H32" s="35">
        <f t="shared" si="0"/>
        <v>-0.2935720239099644</v>
      </c>
      <c r="I32" s="25">
        <v>155.09399999999999</v>
      </c>
      <c r="J32" s="35">
        <f t="shared" si="1"/>
        <v>-0.10922408345906354</v>
      </c>
      <c r="K32" s="25"/>
    </row>
    <row r="33" spans="2:11" s="19" customFormat="1" x14ac:dyDescent="0.25">
      <c r="B33" s="19" t="s">
        <v>19</v>
      </c>
      <c r="F33" s="20">
        <v>502.22500000000002</v>
      </c>
      <c r="G33" s="25">
        <v>514.88400000000001</v>
      </c>
      <c r="H33" s="35">
        <f t="shared" si="0"/>
        <v>-2.4586120368859765E-2</v>
      </c>
      <c r="I33" s="25">
        <v>508.12900000000002</v>
      </c>
      <c r="J33" s="35">
        <f t="shared" si="1"/>
        <v>-1.1619096725437816E-2</v>
      </c>
      <c r="K33" s="25"/>
    </row>
    <row r="34" spans="2:11" s="19" customFormat="1" x14ac:dyDescent="0.25">
      <c r="B34" s="19" t="s">
        <v>88</v>
      </c>
      <c r="F34" s="20">
        <v>50.283999999999999</v>
      </c>
      <c r="G34" s="25">
        <v>51.753</v>
      </c>
      <c r="H34" s="35">
        <f t="shared" si="0"/>
        <v>-2.8384827932680268E-2</v>
      </c>
      <c r="I34" s="25">
        <v>52.817999999999998</v>
      </c>
      <c r="J34" s="35">
        <f t="shared" si="1"/>
        <v>-4.7976068764436386E-2</v>
      </c>
      <c r="K34" s="25"/>
    </row>
    <row r="35" spans="2:11" s="19" customFormat="1" x14ac:dyDescent="0.25">
      <c r="B35" s="19" t="s">
        <v>89</v>
      </c>
      <c r="F35" s="20">
        <v>993.28399999999999</v>
      </c>
      <c r="G35" s="25">
        <v>1014.204</v>
      </c>
      <c r="H35" s="35">
        <f t="shared" si="0"/>
        <v>-2.06270138946405E-2</v>
      </c>
      <c r="I35" s="25">
        <v>998.26199999999994</v>
      </c>
      <c r="J35" s="35">
        <f t="shared" si="1"/>
        <v>-4.986666826945152E-3</v>
      </c>
      <c r="K35" s="25"/>
    </row>
    <row r="36" spans="2:11" s="19" customFormat="1" x14ac:dyDescent="0.25">
      <c r="B36" s="19" t="s">
        <v>90</v>
      </c>
      <c r="F36" s="20">
        <v>354.97399999999999</v>
      </c>
      <c r="G36" s="25">
        <v>357.60399999999998</v>
      </c>
      <c r="H36" s="35">
        <f t="shared" si="0"/>
        <v>-7.3545038646100069E-3</v>
      </c>
      <c r="I36" s="25">
        <v>360.959</v>
      </c>
      <c r="J36" s="35">
        <f t="shared" si="1"/>
        <v>-1.6580830509836386E-2</v>
      </c>
      <c r="K36" s="25"/>
    </row>
    <row r="37" spans="2:11" s="19" customFormat="1" x14ac:dyDescent="0.25">
      <c r="B37" s="19" t="s">
        <v>91</v>
      </c>
      <c r="F37" s="20">
        <v>1933.8</v>
      </c>
      <c r="G37" s="25">
        <v>1942.923</v>
      </c>
      <c r="H37" s="35">
        <f t="shared" si="0"/>
        <v>-4.6955026009780632E-3</v>
      </c>
      <c r="I37" s="25">
        <v>1958.9269999999999</v>
      </c>
      <c r="J37" s="35">
        <f t="shared" si="1"/>
        <v>-1.2826920043472745E-2</v>
      </c>
      <c r="K37" s="25"/>
    </row>
    <row r="38" spans="2:11" s="6" customFormat="1" ht="17.25" x14ac:dyDescent="0.3">
      <c r="B38" s="19" t="s">
        <v>92</v>
      </c>
      <c r="C38" s="19"/>
      <c r="D38" s="19"/>
      <c r="E38" s="19"/>
      <c r="F38" s="20">
        <v>235.47</v>
      </c>
      <c r="G38" s="25">
        <v>349.11200000000002</v>
      </c>
      <c r="H38" s="35">
        <f t="shared" si="0"/>
        <v>-0.32551731249570348</v>
      </c>
      <c r="I38" s="25">
        <v>225.08799999999999</v>
      </c>
      <c r="J38" s="35">
        <f t="shared" si="1"/>
        <v>4.6124182541939174E-2</v>
      </c>
      <c r="K38" s="40"/>
    </row>
    <row r="39" spans="2:11" s="19" customFormat="1" ht="17.25" x14ac:dyDescent="0.3">
      <c r="B39" s="6" t="s">
        <v>93</v>
      </c>
      <c r="C39" s="6"/>
      <c r="D39" s="6"/>
      <c r="E39" s="6"/>
      <c r="F39" s="18">
        <v>58140.98000000001</v>
      </c>
      <c r="G39" s="40">
        <v>57089.421999999999</v>
      </c>
      <c r="H39" s="39">
        <f t="shared" si="0"/>
        <v>1.8419489340775197E-2</v>
      </c>
      <c r="I39" s="40">
        <v>58755.487000000008</v>
      </c>
      <c r="J39" s="39">
        <f t="shared" si="1"/>
        <v>-1.0458716817375646E-2</v>
      </c>
      <c r="K39" s="25"/>
    </row>
    <row r="40" spans="2:11" s="19" customFormat="1" x14ac:dyDescent="0.25">
      <c r="B40" s="19" t="s">
        <v>94</v>
      </c>
      <c r="F40" s="20">
        <v>76.754000000000005</v>
      </c>
      <c r="G40" s="25">
        <v>90.739000000000004</v>
      </c>
      <c r="H40" s="35">
        <f t="shared" si="0"/>
        <v>-0.15412336481556987</v>
      </c>
      <c r="I40" s="25">
        <v>89.875</v>
      </c>
      <c r="J40" s="35">
        <f t="shared" si="1"/>
        <v>-0.14599165507649503</v>
      </c>
      <c r="K40" s="25"/>
    </row>
    <row r="41" spans="2:11" s="21" customFormat="1" x14ac:dyDescent="0.25">
      <c r="B41" s="19" t="s">
        <v>95</v>
      </c>
      <c r="C41" s="19"/>
      <c r="D41" s="19"/>
      <c r="E41" s="19"/>
      <c r="F41" s="20">
        <v>50732.22</v>
      </c>
      <c r="G41" s="25">
        <v>49706.177000000003</v>
      </c>
      <c r="H41" s="35">
        <f t="shared" si="0"/>
        <v>2.0642162844267675E-2</v>
      </c>
      <c r="I41" s="25">
        <v>51307.231</v>
      </c>
      <c r="J41" s="35">
        <f t="shared" si="1"/>
        <v>-1.1207211708618603E-2</v>
      </c>
      <c r="K41" s="23"/>
    </row>
    <row r="42" spans="2:11" s="21" customFormat="1" x14ac:dyDescent="0.25">
      <c r="B42" s="21" t="s">
        <v>96</v>
      </c>
      <c r="F42" s="22">
        <v>3968.0030000000002</v>
      </c>
      <c r="G42" s="23">
        <v>3984.259</v>
      </c>
      <c r="H42" s="35">
        <f t="shared" si="0"/>
        <v>-4.0800560405335196E-3</v>
      </c>
      <c r="I42" s="23">
        <v>3972.0940000000001</v>
      </c>
      <c r="J42" s="35">
        <f t="shared" si="1"/>
        <v>-1.0299353439269243E-3</v>
      </c>
      <c r="K42" s="23"/>
    </row>
    <row r="43" spans="2:11" s="21" customFormat="1" x14ac:dyDescent="0.25">
      <c r="B43" s="21" t="s">
        <v>97</v>
      </c>
      <c r="F43" s="22">
        <v>511.59100000000001</v>
      </c>
      <c r="G43" s="23">
        <v>630.47299999999996</v>
      </c>
      <c r="H43" s="35">
        <f t="shared" si="0"/>
        <v>-0.18856001763755137</v>
      </c>
      <c r="I43" s="23">
        <v>580.45000000000005</v>
      </c>
      <c r="J43" s="35">
        <f t="shared" si="1"/>
        <v>-0.11863037298647605</v>
      </c>
      <c r="K43" s="23"/>
    </row>
    <row r="44" spans="2:11" s="21" customFormat="1" x14ac:dyDescent="0.25">
      <c r="B44" s="21" t="s">
        <v>23</v>
      </c>
      <c r="F44" s="22">
        <v>42544.569000000003</v>
      </c>
      <c r="G44" s="23">
        <v>41261.106</v>
      </c>
      <c r="H44" s="35">
        <f t="shared" si="0"/>
        <v>3.1105879711513351E-2</v>
      </c>
      <c r="I44" s="23">
        <v>42959.830999999998</v>
      </c>
      <c r="J44" s="35">
        <f t="shared" si="1"/>
        <v>-9.6662856983770196E-3</v>
      </c>
      <c r="K44" s="23"/>
    </row>
    <row r="45" spans="2:11" s="21" customFormat="1" x14ac:dyDescent="0.25">
      <c r="B45" s="21" t="s">
        <v>98</v>
      </c>
      <c r="F45" s="22">
        <v>3069.7220000000002</v>
      </c>
      <c r="G45" s="23">
        <v>3142.4949999999999</v>
      </c>
      <c r="H45" s="35">
        <f t="shared" si="0"/>
        <v>-2.3157713854755402E-2</v>
      </c>
      <c r="I45" s="23">
        <v>3081.6019999999999</v>
      </c>
      <c r="J45" s="35">
        <f t="shared" si="1"/>
        <v>-3.8551376848793284E-3</v>
      </c>
      <c r="K45" s="23"/>
    </row>
    <row r="46" spans="2:11" x14ac:dyDescent="0.25">
      <c r="B46" s="21" t="s">
        <v>99</v>
      </c>
      <c r="C46" s="21"/>
      <c r="D46" s="21"/>
      <c r="E46" s="21"/>
      <c r="F46" s="22">
        <v>638.33500000000004</v>
      </c>
      <c r="G46" s="23">
        <v>687.84400000000005</v>
      </c>
      <c r="H46" s="35">
        <f t="shared" si="0"/>
        <v>-7.1977076197509926E-2</v>
      </c>
      <c r="I46" s="23">
        <v>713.25400000000002</v>
      </c>
      <c r="J46" s="35">
        <f t="shared" si="1"/>
        <v>-0.10503831734557389</v>
      </c>
      <c r="K46" s="11"/>
    </row>
    <row r="47" spans="2:11" x14ac:dyDescent="0.25">
      <c r="B47" s="19" t="s">
        <v>78</v>
      </c>
      <c r="F47" s="22">
        <v>152.886</v>
      </c>
      <c r="G47" s="11">
        <v>153.07300000000001</v>
      </c>
      <c r="H47" s="35">
        <f t="shared" si="0"/>
        <v>-1.221639348546244E-3</v>
      </c>
      <c r="I47" s="11">
        <v>159.761</v>
      </c>
      <c r="J47" s="35">
        <f t="shared" si="1"/>
        <v>-4.3033030589442967E-2</v>
      </c>
      <c r="K47" s="11"/>
    </row>
    <row r="48" spans="2:11" x14ac:dyDescent="0.25">
      <c r="B48" s="19" t="s">
        <v>100</v>
      </c>
      <c r="F48" s="22">
        <v>599.75599999999997</v>
      </c>
      <c r="G48" s="11">
        <v>630.30499999999995</v>
      </c>
      <c r="H48" s="35">
        <f t="shared" si="0"/>
        <v>-4.8467012002125887E-2</v>
      </c>
      <c r="I48" s="11">
        <v>609.33399999999995</v>
      </c>
      <c r="J48" s="35">
        <f t="shared" si="1"/>
        <v>-1.5718801182930786E-2</v>
      </c>
      <c r="K48" s="11"/>
    </row>
    <row r="49" spans="2:11" x14ac:dyDescent="0.25">
      <c r="B49" s="1" t="s">
        <v>101</v>
      </c>
      <c r="F49" s="22">
        <v>518.79899999999998</v>
      </c>
      <c r="G49" s="11">
        <v>516.56100000000004</v>
      </c>
      <c r="H49" s="35">
        <f t="shared" si="0"/>
        <v>4.3324989691440052E-3</v>
      </c>
      <c r="I49" s="11">
        <v>542.16200000000003</v>
      </c>
      <c r="J49" s="35">
        <f t="shared" si="1"/>
        <v>-4.3092286069477459E-2</v>
      </c>
      <c r="K49" s="11"/>
    </row>
    <row r="50" spans="2:11" x14ac:dyDescent="0.25">
      <c r="B50" s="19" t="s">
        <v>102</v>
      </c>
      <c r="F50" s="22">
        <v>263.34899999999999</v>
      </c>
      <c r="G50" s="11">
        <v>259.18400000000003</v>
      </c>
      <c r="H50" s="35">
        <f t="shared" si="0"/>
        <v>1.6069664794122973E-2</v>
      </c>
      <c r="I50" s="11">
        <v>287.63400000000001</v>
      </c>
      <c r="J50" s="35">
        <f t="shared" si="1"/>
        <v>-8.4430213396191056E-2</v>
      </c>
      <c r="K50" s="11"/>
    </row>
    <row r="51" spans="2:11" s="6" customFormat="1" ht="17.25" x14ac:dyDescent="0.3">
      <c r="B51" s="19" t="s">
        <v>103</v>
      </c>
      <c r="C51" s="1"/>
      <c r="D51" s="1"/>
      <c r="E51" s="1"/>
      <c r="F51" s="22">
        <v>199.577</v>
      </c>
      <c r="G51" s="11">
        <v>207.84399999999999</v>
      </c>
      <c r="H51" s="35">
        <f t="shared" si="0"/>
        <v>-3.9775023575373769E-2</v>
      </c>
      <c r="I51" s="11">
        <v>194.28299999999999</v>
      </c>
      <c r="J51" s="35">
        <f t="shared" si="1"/>
        <v>2.7248910095067469E-2</v>
      </c>
      <c r="K51" s="40"/>
    </row>
    <row r="52" spans="2:11" ht="17.25" x14ac:dyDescent="0.3">
      <c r="B52" s="6" t="s">
        <v>104</v>
      </c>
      <c r="C52" s="6"/>
      <c r="D52" s="6"/>
      <c r="E52" s="6"/>
      <c r="F52" s="18">
        <v>52543.341</v>
      </c>
      <c r="G52" s="40">
        <v>51563.883000000002</v>
      </c>
      <c r="H52" s="39">
        <f t="shared" si="0"/>
        <v>1.8995039609410291E-2</v>
      </c>
      <c r="I52" s="40">
        <v>53190.28</v>
      </c>
      <c r="J52" s="39">
        <f t="shared" si="1"/>
        <v>-1.2162729731823196E-2</v>
      </c>
      <c r="K52" s="25"/>
    </row>
    <row r="53" spans="2:11" x14ac:dyDescent="0.25">
      <c r="B53" s="19" t="s">
        <v>105</v>
      </c>
      <c r="C53" s="19"/>
      <c r="D53" s="19"/>
      <c r="E53" s="19"/>
      <c r="F53" s="20">
        <v>5305.6819999999998</v>
      </c>
      <c r="G53" s="25">
        <v>5079.3900000000003</v>
      </c>
      <c r="H53" s="35">
        <f t="shared" si="0"/>
        <v>4.4551018921563212E-2</v>
      </c>
      <c r="I53" s="25">
        <v>5235.6390000000001</v>
      </c>
      <c r="J53" s="35">
        <f t="shared" si="1"/>
        <v>1.3378118697641161E-2</v>
      </c>
      <c r="K53" s="25"/>
    </row>
    <row r="54" spans="2:11" x14ac:dyDescent="0.25">
      <c r="B54" s="19" t="s">
        <v>146</v>
      </c>
      <c r="C54" s="19"/>
      <c r="D54" s="19"/>
      <c r="E54" s="19"/>
      <c r="F54" s="20">
        <v>280.90199999999999</v>
      </c>
      <c r="G54" s="25">
        <v>432.637</v>
      </c>
      <c r="H54" s="35">
        <f t="shared" si="0"/>
        <v>-0.35072127441712109</v>
      </c>
      <c r="I54" s="25">
        <v>320.96699999999998</v>
      </c>
      <c r="J54" s="35">
        <f t="shared" si="1"/>
        <v>-0.12482591668302345</v>
      </c>
      <c r="K54" s="25"/>
    </row>
    <row r="55" spans="2:11" s="6" customFormat="1" ht="17.25" x14ac:dyDescent="0.3">
      <c r="B55" s="19" t="s">
        <v>107</v>
      </c>
      <c r="C55" s="19"/>
      <c r="D55" s="19"/>
      <c r="E55" s="19"/>
      <c r="F55" s="20">
        <v>11.055</v>
      </c>
      <c r="G55" s="25">
        <v>13.512</v>
      </c>
      <c r="H55" s="35">
        <f t="shared" si="0"/>
        <v>-0.18183836589698055</v>
      </c>
      <c r="I55" s="25">
        <v>8.6010000000000009</v>
      </c>
      <c r="J55" s="35">
        <f t="shared" si="1"/>
        <v>0.28531566096965455</v>
      </c>
      <c r="K55" s="27"/>
    </row>
    <row r="56" spans="2:11" s="6" customFormat="1" ht="17.25" x14ac:dyDescent="0.3">
      <c r="B56" s="6" t="s">
        <v>108</v>
      </c>
      <c r="F56" s="18">
        <v>5597.6390000000001</v>
      </c>
      <c r="G56" s="27">
        <v>5525.5389999999998</v>
      </c>
      <c r="H56" s="39">
        <f t="shared" si="0"/>
        <v>1.3048500788791939E-2</v>
      </c>
      <c r="I56" s="27">
        <v>5565.2069999999994</v>
      </c>
      <c r="J56" s="39">
        <f t="shared" si="1"/>
        <v>5.8276358812889839E-3</v>
      </c>
      <c r="K56" s="27"/>
    </row>
    <row r="57" spans="2:11" ht="17.25" x14ac:dyDescent="0.3">
      <c r="B57" s="6" t="s">
        <v>109</v>
      </c>
      <c r="C57" s="6"/>
      <c r="D57" s="6"/>
      <c r="E57" s="6"/>
      <c r="F57" s="18">
        <v>58140.98</v>
      </c>
      <c r="G57" s="27">
        <v>57089.421999999999</v>
      </c>
      <c r="H57" s="39">
        <f t="shared" si="0"/>
        <v>1.8419489340774975E-2</v>
      </c>
      <c r="I57" s="27">
        <v>58755.487000000001</v>
      </c>
      <c r="J57" s="39">
        <f t="shared" si="1"/>
        <v>-1.0458716817375646E-2</v>
      </c>
    </row>
    <row r="58" spans="2:11" x14ac:dyDescent="0.25">
      <c r="B58" s="19"/>
      <c r="G58" s="12"/>
      <c r="H58" s="26"/>
      <c r="I58" s="12"/>
      <c r="J58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6 H28:H57 H20:H2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110</v>
      </c>
    </row>
    <row r="12" spans="2:9" ht="17.25" x14ac:dyDescent="0.3">
      <c r="B12" s="6" t="s">
        <v>13</v>
      </c>
      <c r="G12" s="4"/>
    </row>
    <row r="13" spans="2:9" x14ac:dyDescent="0.25">
      <c r="B13" s="73" t="s">
        <v>14</v>
      </c>
      <c r="G13" s="4"/>
    </row>
    <row r="14" spans="2:9" x14ac:dyDescent="0.25">
      <c r="B14" s="7"/>
      <c r="C14" s="7"/>
      <c r="D14" s="7"/>
      <c r="E14" s="7"/>
      <c r="F14" s="8" t="str">
        <f>+'KF-B'!E14</f>
        <v>2018/III</v>
      </c>
      <c r="G14" s="9" t="str">
        <f>+'KF-B'!F14</f>
        <v>2017/III</v>
      </c>
      <c r="H14" s="9" t="s">
        <v>15</v>
      </c>
    </row>
    <row r="15" spans="2:9" x14ac:dyDescent="0.25">
      <c r="B15" s="1" t="s">
        <v>23</v>
      </c>
      <c r="F15" s="10">
        <v>42544.569000000003</v>
      </c>
      <c r="G15" s="11">
        <v>41261.106</v>
      </c>
      <c r="H15" s="35">
        <f>IF(ISERROR($F15/G15),"-",$F15/G15-1)</f>
        <v>3.1105879711513351E-2</v>
      </c>
      <c r="I15" s="12"/>
    </row>
    <row r="16" spans="2:9" s="5" customFormat="1" x14ac:dyDescent="0.25">
      <c r="B16" s="5" t="s">
        <v>25</v>
      </c>
      <c r="F16" s="17">
        <v>41228.06831314</v>
      </c>
      <c r="G16" s="37">
        <v>37935.907526620002</v>
      </c>
      <c r="H16" s="38">
        <f t="shared" ref="H16:H25" si="0">IF(ISERROR($F16/G16),"-",$F16/G16-1)</f>
        <v>8.6782180819316324E-2</v>
      </c>
    </row>
    <row r="17" spans="2:11" x14ac:dyDescent="0.25">
      <c r="B17" s="1" t="s">
        <v>111</v>
      </c>
      <c r="F17" s="10">
        <v>2680.28</v>
      </c>
      <c r="G17" s="11">
        <v>2366.4609999999998</v>
      </c>
      <c r="H17" s="35">
        <f t="shared" si="0"/>
        <v>0.1326111015562903</v>
      </c>
    </row>
    <row r="18" spans="2:11" x14ac:dyDescent="0.25">
      <c r="B18" s="1" t="s">
        <v>112</v>
      </c>
      <c r="F18" s="10">
        <v>38547.788313140001</v>
      </c>
      <c r="G18" s="11">
        <v>35569.446526619999</v>
      </c>
      <c r="H18" s="35">
        <f t="shared" si="0"/>
        <v>8.3733149580807353E-2</v>
      </c>
    </row>
    <row r="19" spans="2:11" s="21" customFormat="1" x14ac:dyDescent="0.25">
      <c r="B19" s="21" t="s">
        <v>113</v>
      </c>
      <c r="F19" s="22">
        <v>28038.99</v>
      </c>
      <c r="G19" s="23">
        <v>25356.815999999999</v>
      </c>
      <c r="H19" s="41">
        <f t="shared" si="0"/>
        <v>0.10577723953985396</v>
      </c>
    </row>
    <row r="20" spans="2:11" s="21" customFormat="1" x14ac:dyDescent="0.25">
      <c r="B20" s="21" t="s">
        <v>114</v>
      </c>
      <c r="F20" s="22">
        <v>9911.3731469499999</v>
      </c>
      <c r="G20" s="23">
        <v>10972.47914695</v>
      </c>
      <c r="H20" s="41">
        <f t="shared" si="0"/>
        <v>-9.6706130473253493E-2</v>
      </c>
    </row>
    <row r="21" spans="2:11" s="21" customFormat="1" x14ac:dyDescent="0.25">
      <c r="B21" s="21" t="s">
        <v>115</v>
      </c>
      <c r="F21" s="22">
        <v>869.46799999999996</v>
      </c>
      <c r="G21" s="23">
        <v>850.40599999999995</v>
      </c>
      <c r="H21" s="41">
        <f t="shared" si="0"/>
        <v>2.2415175810142518E-2</v>
      </c>
      <c r="K21" s="64"/>
    </row>
    <row r="22" spans="2:11" x14ac:dyDescent="0.25">
      <c r="B22" s="1" t="s">
        <v>116</v>
      </c>
      <c r="F22" s="10">
        <v>30586.77752353586</v>
      </c>
      <c r="G22" s="11">
        <v>27583.934000000001</v>
      </c>
      <c r="H22" s="35">
        <f t="shared" si="0"/>
        <v>0.10886204714439418</v>
      </c>
    </row>
    <row r="23" spans="2:11" x14ac:dyDescent="0.25">
      <c r="B23" s="1" t="s">
        <v>117</v>
      </c>
      <c r="F23" s="10">
        <v>10913.333623414137</v>
      </c>
      <c r="G23" s="11">
        <v>11962.228146949998</v>
      </c>
      <c r="H23" s="35">
        <f t="shared" si="0"/>
        <v>-8.7683875499674047E-2</v>
      </c>
    </row>
    <row r="24" spans="2:11" x14ac:dyDescent="0.25">
      <c r="B24" s="1" t="s">
        <v>118</v>
      </c>
      <c r="F24" s="10">
        <v>19577.777164829993</v>
      </c>
      <c r="G24" s="11">
        <v>17817.915439289995</v>
      </c>
      <c r="H24" s="35">
        <f t="shared" si="0"/>
        <v>9.8769226486469686E-2</v>
      </c>
    </row>
    <row r="25" spans="2:11" s="5" customFormat="1" x14ac:dyDescent="0.25">
      <c r="B25" s="5" t="s">
        <v>119</v>
      </c>
      <c r="F25" s="17">
        <v>60805.845477969997</v>
      </c>
      <c r="G25" s="37">
        <v>55753.822965909996</v>
      </c>
      <c r="H25" s="38">
        <f t="shared" si="0"/>
        <v>9.0613024243180629E-2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30</v>
      </c>
      <c r="G33" s="4"/>
    </row>
    <row r="34" spans="2:8" x14ac:dyDescent="0.25">
      <c r="B34" s="73" t="s">
        <v>14</v>
      </c>
      <c r="G34" s="4"/>
    </row>
    <row r="35" spans="2:8" x14ac:dyDescent="0.25">
      <c r="B35" s="7"/>
      <c r="C35" s="7"/>
      <c r="D35" s="7"/>
      <c r="E35" s="7"/>
      <c r="F35" s="8" t="str">
        <f>+F14</f>
        <v>2018/III</v>
      </c>
      <c r="G35" s="9" t="s">
        <v>10</v>
      </c>
      <c r="H35" s="9" t="s">
        <v>15</v>
      </c>
    </row>
    <row r="36" spans="2:8" x14ac:dyDescent="0.25">
      <c r="B36" s="1" t="s">
        <v>23</v>
      </c>
      <c r="F36" s="10">
        <f>+F15</f>
        <v>42544.569000000003</v>
      </c>
      <c r="G36" s="11">
        <v>42959.830999999998</v>
      </c>
      <c r="H36" s="35">
        <f>IF(ISERROR($F36/G36),"-",$F36/G36-1)</f>
        <v>-9.6662856983770196E-3</v>
      </c>
    </row>
    <row r="37" spans="2:8" x14ac:dyDescent="0.25">
      <c r="B37" s="5" t="s">
        <v>25</v>
      </c>
      <c r="C37" s="5"/>
      <c r="D37" s="5"/>
      <c r="E37" s="5"/>
      <c r="F37" s="17">
        <f t="shared" ref="F37:F46" si="1">+F16</f>
        <v>41228.06831314</v>
      </c>
      <c r="G37" s="37">
        <v>41628.005527339999</v>
      </c>
      <c r="H37" s="38">
        <f t="shared" ref="H37:H46" si="2">IF(ISERROR($F37/G37),"-",$F37/G37-1)</f>
        <v>-9.607407540515811E-3</v>
      </c>
    </row>
    <row r="38" spans="2:8" x14ac:dyDescent="0.25">
      <c r="B38" s="1" t="s">
        <v>111</v>
      </c>
      <c r="F38" s="10">
        <f t="shared" si="1"/>
        <v>2680.28</v>
      </c>
      <c r="G38" s="11">
        <v>2712.9929999999999</v>
      </c>
      <c r="H38" s="35">
        <f t="shared" si="2"/>
        <v>-1.2057900628567708E-2</v>
      </c>
    </row>
    <row r="39" spans="2:8" x14ac:dyDescent="0.25">
      <c r="B39" s="1" t="s">
        <v>112</v>
      </c>
      <c r="F39" s="10">
        <f t="shared" si="1"/>
        <v>38547.788313140001</v>
      </c>
      <c r="G39" s="11">
        <v>38915.012527339997</v>
      </c>
      <c r="H39" s="35">
        <f t="shared" si="2"/>
        <v>-9.4365693430523701E-3</v>
      </c>
    </row>
    <row r="40" spans="2:8" x14ac:dyDescent="0.25">
      <c r="B40" s="21" t="s">
        <v>113</v>
      </c>
      <c r="C40" s="21"/>
      <c r="D40" s="21"/>
      <c r="E40" s="21"/>
      <c r="F40" s="22">
        <f t="shared" si="1"/>
        <v>28038.99</v>
      </c>
      <c r="G40" s="23">
        <v>28284.921999999999</v>
      </c>
      <c r="H40" s="41">
        <f t="shared" si="2"/>
        <v>-8.6948091990495247E-3</v>
      </c>
    </row>
    <row r="41" spans="2:8" x14ac:dyDescent="0.25">
      <c r="B41" s="21" t="s">
        <v>114</v>
      </c>
      <c r="C41" s="21"/>
      <c r="D41" s="21"/>
      <c r="E41" s="21"/>
      <c r="F41" s="22">
        <f t="shared" si="1"/>
        <v>9911.3731469499999</v>
      </c>
      <c r="G41" s="23">
        <v>9911.3731469499999</v>
      </c>
      <c r="H41" s="41">
        <f t="shared" si="2"/>
        <v>0</v>
      </c>
    </row>
    <row r="42" spans="2:8" x14ac:dyDescent="0.25">
      <c r="B42" s="21" t="s">
        <v>115</v>
      </c>
      <c r="C42" s="21"/>
      <c r="D42" s="21"/>
      <c r="E42" s="21"/>
      <c r="F42" s="22">
        <f t="shared" si="1"/>
        <v>869.46799999999996</v>
      </c>
      <c r="G42" s="23">
        <v>717.28599999999994</v>
      </c>
      <c r="H42" s="41">
        <f t="shared" si="2"/>
        <v>0.21216362789737997</v>
      </c>
    </row>
    <row r="43" spans="2:8" x14ac:dyDescent="0.25">
      <c r="B43" s="1" t="s">
        <v>116</v>
      </c>
      <c r="F43" s="10">
        <f t="shared" si="1"/>
        <v>30586.77752353586</v>
      </c>
      <c r="G43" s="11">
        <v>30851.151999999998</v>
      </c>
      <c r="H43" s="35">
        <f t="shared" si="2"/>
        <v>-8.5693550913151784E-3</v>
      </c>
    </row>
    <row r="44" spans="2:8" x14ac:dyDescent="0.25">
      <c r="B44" s="1" t="s">
        <v>117</v>
      </c>
      <c r="F44" s="10">
        <f t="shared" si="1"/>
        <v>10913.333623414137</v>
      </c>
      <c r="G44" s="11">
        <v>10775.422146949999</v>
      </c>
      <c r="H44" s="35">
        <f t="shared" si="2"/>
        <v>1.2798707520073727E-2</v>
      </c>
    </row>
    <row r="45" spans="2:8" x14ac:dyDescent="0.25">
      <c r="B45" s="1" t="s">
        <v>118</v>
      </c>
      <c r="F45" s="10">
        <f t="shared" si="1"/>
        <v>19577.777164829993</v>
      </c>
      <c r="G45" s="11">
        <v>19635.130056600003</v>
      </c>
      <c r="H45" s="35">
        <f t="shared" si="2"/>
        <v>-2.9209326143847525E-3</v>
      </c>
    </row>
    <row r="46" spans="2:8" x14ac:dyDescent="0.25">
      <c r="B46" s="5" t="s">
        <v>119</v>
      </c>
      <c r="C46" s="5"/>
      <c r="D46" s="5"/>
      <c r="E46" s="5"/>
      <c r="F46" s="17">
        <f t="shared" si="1"/>
        <v>60805.845477969997</v>
      </c>
      <c r="G46" s="37">
        <v>61263.135583940006</v>
      </c>
      <c r="H46" s="38">
        <f t="shared" si="2"/>
        <v>-7.4643601182223795E-3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120</v>
      </c>
    </row>
    <row r="12" spans="2:8" ht="17.25" x14ac:dyDescent="0.3">
      <c r="B12" s="6" t="s">
        <v>13</v>
      </c>
      <c r="G12" s="4"/>
    </row>
    <row r="13" spans="2:8" x14ac:dyDescent="0.25">
      <c r="B13" s="73" t="s">
        <v>14</v>
      </c>
      <c r="G13" s="4"/>
    </row>
    <row r="14" spans="2:8" x14ac:dyDescent="0.25">
      <c r="B14" s="7"/>
      <c r="C14" s="7"/>
      <c r="D14" s="7"/>
      <c r="E14" s="7"/>
      <c r="F14" s="8" t="str">
        <f>+'KF-B'!E14</f>
        <v>2018/III</v>
      </c>
      <c r="G14" s="9" t="str">
        <f>+'KF-B'!F14</f>
        <v>2017/III</v>
      </c>
      <c r="H14" s="9" t="s">
        <v>15</v>
      </c>
    </row>
    <row r="15" spans="2:8" x14ac:dyDescent="0.25">
      <c r="B15" s="5" t="s">
        <v>20</v>
      </c>
      <c r="C15" s="5"/>
      <c r="D15" s="5"/>
      <c r="E15" s="5"/>
      <c r="F15" s="17">
        <v>42207.881999999998</v>
      </c>
      <c r="G15" s="37">
        <v>42784.415000000001</v>
      </c>
      <c r="H15" s="68">
        <f>+F15/G15-1</f>
        <v>-1.3475304033022328E-2</v>
      </c>
    </row>
    <row r="16" spans="2:8" s="21" customFormat="1" x14ac:dyDescent="0.25">
      <c r="B16" s="21" t="s">
        <v>121</v>
      </c>
      <c r="F16" s="22">
        <v>43287.976000000002</v>
      </c>
      <c r="G16" s="23">
        <v>44022.968999999997</v>
      </c>
      <c r="H16" s="26">
        <f t="shared" ref="H16:H23" si="0">+F16/G16-1</f>
        <v>-1.6695670844008581E-2</v>
      </c>
    </row>
    <row r="17" spans="2:8" x14ac:dyDescent="0.25">
      <c r="B17" s="1" t="s">
        <v>111</v>
      </c>
      <c r="F17" s="10">
        <v>3226.1670000000031</v>
      </c>
      <c r="G17" s="11">
        <v>3187.1780000000012</v>
      </c>
      <c r="H17" s="26">
        <f t="shared" si="0"/>
        <v>1.2233078918090445E-2</v>
      </c>
    </row>
    <row r="18" spans="2:8" x14ac:dyDescent="0.25">
      <c r="B18" s="1" t="s">
        <v>112</v>
      </c>
      <c r="F18" s="10">
        <v>40061.809000000001</v>
      </c>
      <c r="G18" s="11">
        <v>40835.790999999997</v>
      </c>
      <c r="H18" s="26">
        <f t="shared" si="0"/>
        <v>-1.895352045464227E-2</v>
      </c>
    </row>
    <row r="19" spans="2:8" x14ac:dyDescent="0.25">
      <c r="B19" s="21" t="s">
        <v>122</v>
      </c>
      <c r="C19" s="21"/>
      <c r="D19" s="21"/>
      <c r="E19" s="21"/>
      <c r="F19" s="22">
        <v>32984.366999999998</v>
      </c>
      <c r="G19" s="23">
        <v>33462.332000000002</v>
      </c>
      <c r="H19" s="66">
        <f t="shared" si="0"/>
        <v>-1.4283672757774424E-2</v>
      </c>
    </row>
    <row r="20" spans="2:8" x14ac:dyDescent="0.25">
      <c r="B20" s="21" t="s">
        <v>123</v>
      </c>
      <c r="C20" s="21"/>
      <c r="D20" s="21"/>
      <c r="E20" s="21"/>
      <c r="F20" s="22">
        <v>7077.4420000000027</v>
      </c>
      <c r="G20" s="23">
        <v>7373.4589999999953</v>
      </c>
      <c r="H20" s="66">
        <f t="shared" si="0"/>
        <v>-4.0146286837696166E-2</v>
      </c>
    </row>
    <row r="21" spans="2:8" x14ac:dyDescent="0.25">
      <c r="B21" s="5" t="s">
        <v>124</v>
      </c>
      <c r="C21" s="5"/>
      <c r="D21" s="5"/>
      <c r="E21" s="5"/>
      <c r="F21" s="17">
        <v>31256.008000000002</v>
      </c>
      <c r="G21" s="37">
        <v>31216.803</v>
      </c>
      <c r="H21" s="68">
        <f t="shared" si="0"/>
        <v>1.2558941413700619E-3</v>
      </c>
    </row>
    <row r="22" spans="2:8" x14ac:dyDescent="0.25">
      <c r="B22" s="21" t="s">
        <v>122</v>
      </c>
      <c r="C22" s="21"/>
      <c r="D22" s="21"/>
      <c r="E22" s="21"/>
      <c r="F22" s="22">
        <v>29332.764999999999</v>
      </c>
      <c r="G22" s="23">
        <v>29439.685000000001</v>
      </c>
      <c r="H22" s="66">
        <f t="shared" si="0"/>
        <v>-3.6318323378800033E-3</v>
      </c>
    </row>
    <row r="23" spans="2:8" x14ac:dyDescent="0.25">
      <c r="B23" s="21" t="s">
        <v>123</v>
      </c>
      <c r="C23" s="21"/>
      <c r="D23" s="21"/>
      <c r="E23" s="21"/>
      <c r="F23" s="22">
        <v>1923.2430000000022</v>
      </c>
      <c r="G23" s="23">
        <v>1777.1179999999986</v>
      </c>
      <c r="H23" s="66">
        <f t="shared" si="0"/>
        <v>8.2225828560626768E-2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30</v>
      </c>
      <c r="G30" s="4"/>
    </row>
    <row r="31" spans="2:8" x14ac:dyDescent="0.25">
      <c r="B31" s="73" t="s">
        <v>14</v>
      </c>
      <c r="G31" s="4"/>
    </row>
    <row r="32" spans="2:8" x14ac:dyDescent="0.25">
      <c r="B32" s="7"/>
      <c r="C32" s="7"/>
      <c r="D32" s="7"/>
      <c r="E32" s="7"/>
      <c r="F32" s="8" t="str">
        <f>+F14</f>
        <v>2018/III</v>
      </c>
      <c r="G32" s="9" t="s">
        <v>10</v>
      </c>
      <c r="H32" s="9" t="s">
        <v>15</v>
      </c>
    </row>
    <row r="33" spans="2:8" x14ac:dyDescent="0.25">
      <c r="B33" s="5" t="s">
        <v>20</v>
      </c>
      <c r="C33" s="5"/>
      <c r="D33" s="5"/>
      <c r="E33" s="5"/>
      <c r="F33" s="17">
        <f>+F15</f>
        <v>42207.881999999998</v>
      </c>
      <c r="G33" s="37">
        <v>42895.841</v>
      </c>
      <c r="H33" s="68">
        <f>+F33/G33-1</f>
        <v>-1.6037895142328673E-2</v>
      </c>
    </row>
    <row r="34" spans="2:8" x14ac:dyDescent="0.25">
      <c r="B34" s="21" t="s">
        <v>121</v>
      </c>
      <c r="C34" s="21"/>
      <c r="D34" s="21"/>
      <c r="E34" s="21"/>
      <c r="F34" s="22">
        <f t="shared" ref="F34:F41" si="1">+F16</f>
        <v>43287.976000000002</v>
      </c>
      <c r="G34" s="23">
        <v>43970.571000000004</v>
      </c>
      <c r="H34" s="26">
        <f t="shared" ref="H34:H41" si="2">+F34/G34-1</f>
        <v>-1.552390575050755E-2</v>
      </c>
    </row>
    <row r="35" spans="2:8" x14ac:dyDescent="0.25">
      <c r="B35" s="1" t="s">
        <v>111</v>
      </c>
      <c r="F35" s="10">
        <f t="shared" si="1"/>
        <v>3226.1670000000031</v>
      </c>
      <c r="G35" s="11">
        <v>3563.3880000000054</v>
      </c>
      <c r="H35" s="26">
        <f>+F35/G35-1</f>
        <v>-9.4634937312468304E-2</v>
      </c>
    </row>
    <row r="36" spans="2:8" x14ac:dyDescent="0.25">
      <c r="B36" s="1" t="s">
        <v>112</v>
      </c>
      <c r="F36" s="10">
        <f t="shared" si="1"/>
        <v>40061.809000000001</v>
      </c>
      <c r="G36" s="11">
        <v>40407.182999999997</v>
      </c>
      <c r="H36" s="26">
        <f t="shared" si="2"/>
        <v>-8.5473416941734826E-3</v>
      </c>
    </row>
    <row r="37" spans="2:8" x14ac:dyDescent="0.25">
      <c r="B37" s="21" t="s">
        <v>122</v>
      </c>
      <c r="C37" s="21"/>
      <c r="D37" s="21"/>
      <c r="E37" s="21"/>
      <c r="F37" s="22">
        <f t="shared" si="1"/>
        <v>32984.366999999998</v>
      </c>
      <c r="G37" s="23">
        <v>32985.762999999999</v>
      </c>
      <c r="H37" s="66">
        <f t="shared" si="2"/>
        <v>-4.2321288732938278E-5</v>
      </c>
    </row>
    <row r="38" spans="2:8" x14ac:dyDescent="0.25">
      <c r="B38" s="21" t="s">
        <v>123</v>
      </c>
      <c r="C38" s="21"/>
      <c r="D38" s="21"/>
      <c r="E38" s="21"/>
      <c r="F38" s="22">
        <f t="shared" si="1"/>
        <v>7077.4420000000027</v>
      </c>
      <c r="G38" s="23">
        <v>7421.4199999999983</v>
      </c>
      <c r="H38" s="66">
        <f t="shared" si="2"/>
        <v>-4.6349350932839761E-2</v>
      </c>
    </row>
    <row r="39" spans="2:8" x14ac:dyDescent="0.25">
      <c r="B39" s="5" t="s">
        <v>124</v>
      </c>
      <c r="C39" s="5"/>
      <c r="D39" s="5"/>
      <c r="E39" s="5"/>
      <c r="F39" s="17">
        <f t="shared" si="1"/>
        <v>31256.008000000002</v>
      </c>
      <c r="G39" s="37">
        <v>31686.485000000001</v>
      </c>
      <c r="H39" s="68">
        <f t="shared" si="2"/>
        <v>-1.3585508143298286E-2</v>
      </c>
    </row>
    <row r="40" spans="2:8" x14ac:dyDescent="0.25">
      <c r="B40" s="21" t="s">
        <v>122</v>
      </c>
      <c r="C40" s="21"/>
      <c r="D40" s="21"/>
      <c r="E40" s="21"/>
      <c r="F40" s="22">
        <f t="shared" si="1"/>
        <v>29332.764999999999</v>
      </c>
      <c r="G40" s="23">
        <v>29367.481</v>
      </c>
      <c r="H40" s="66">
        <f t="shared" si="2"/>
        <v>-1.1821238600614459E-3</v>
      </c>
    </row>
    <row r="41" spans="2:8" x14ac:dyDescent="0.25">
      <c r="B41" s="21" t="s">
        <v>123</v>
      </c>
      <c r="C41" s="21"/>
      <c r="D41" s="21"/>
      <c r="E41" s="21"/>
      <c r="F41" s="22">
        <f t="shared" si="1"/>
        <v>1923.2430000000022</v>
      </c>
      <c r="G41" s="23">
        <v>2319.0040000000008</v>
      </c>
      <c r="H41" s="66">
        <f t="shared" si="2"/>
        <v>-0.17065990399326536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Edukiak</vt:lpstr>
      <vt:lpstr>KF-B</vt:lpstr>
      <vt:lpstr>KF-E</vt:lpstr>
      <vt:lpstr>KF-K&amp;L</vt:lpstr>
      <vt:lpstr>KF-Z</vt:lpstr>
      <vt:lpstr>G&amp;I</vt:lpstr>
      <vt:lpstr>Balantzea</vt:lpstr>
      <vt:lpstr>Bezeroen baliabideak</vt:lpstr>
      <vt:lpstr>Bezeroen maileguak</vt:lpstr>
      <vt:lpstr>Berankortasuna</vt:lpstr>
      <vt:lpstr>Kaudimena</vt:lpstr>
      <vt:lpstr>Balantzea!Área_de_impresión</vt:lpstr>
      <vt:lpstr>Berankortasuna!Área_de_impresión</vt:lpstr>
      <vt:lpstr>'Bezeroen baliabideak'!Área_de_impresión</vt:lpstr>
      <vt:lpstr>'Bezeroen maileguak'!Área_de_impresión</vt:lpstr>
      <vt:lpstr>'G&amp;I'!Área_de_impresión</vt:lpstr>
      <vt:lpstr>Kaudimena!Área_de_impresión</vt:lpstr>
      <vt:lpstr>'KF-B'!Área_de_impresión</vt:lpstr>
      <vt:lpstr>'KF-E'!Área_de_impresión</vt:lpstr>
      <vt:lpstr>'KF-K&amp;L'!Área_de_impresión</vt:lpstr>
      <vt:lpstr>'KF-Z'!Área_de_impresión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Lopez Tapia Iñigo</cp:lastModifiedBy>
  <cp:lastPrinted>2018-02-23T15:44:27Z</cp:lastPrinted>
  <dcterms:created xsi:type="dcterms:W3CDTF">2017-01-30T09:33:19Z</dcterms:created>
  <dcterms:modified xsi:type="dcterms:W3CDTF">2018-12-05T11:15:04Z</dcterms:modified>
</cp:coreProperties>
</file>