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60" windowWidth="19230" windowHeight="5865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Morosidad!$A$4:$K$65</definedName>
    <definedName name="_xlnm.Print_Area" localSheetId="5">PyG!$A$4:$K$64</definedName>
    <definedName name="_xlnm.Print_Area" localSheetId="7">'Recursos de clientes'!$A$4:$K$65</definedName>
    <definedName name="_xlnm.Print_Area" localSheetId="10">Solvencia!$A$4:$K$65</definedName>
  </definedNames>
  <calcPr calcId="145621"/>
</workbook>
</file>

<file path=xl/calcChain.xml><?xml version="1.0" encoding="utf-8"?>
<calcChain xmlns="http://schemas.openxmlformats.org/spreadsheetml/2006/main">
  <c r="H33" i="23" l="1"/>
  <c r="H31" i="23"/>
  <c r="H28" i="23"/>
  <c r="H26" i="23"/>
  <c r="H24" i="23"/>
  <c r="H22" i="23"/>
  <c r="H20" i="23"/>
  <c r="H18" i="23"/>
  <c r="H16" i="23"/>
  <c r="H18" i="24"/>
  <c r="H16" i="24"/>
  <c r="H15" i="24"/>
  <c r="H20" i="24"/>
  <c r="H21" i="21"/>
  <c r="H17" i="21"/>
  <c r="H23" i="21"/>
  <c r="H22" i="21"/>
  <c r="H20" i="21"/>
  <c r="H19" i="21"/>
  <c r="H18" i="21"/>
  <c r="H16" i="21"/>
  <c r="H15" i="21"/>
  <c r="J55" i="19"/>
  <c r="J51" i="19"/>
  <c r="J47" i="19"/>
  <c r="J43" i="19"/>
  <c r="J39" i="19"/>
  <c r="J35" i="19"/>
  <c r="J31" i="19"/>
  <c r="J27" i="19"/>
  <c r="J23" i="19"/>
  <c r="J19" i="19"/>
  <c r="J15" i="19"/>
  <c r="H25" i="20"/>
  <c r="H24" i="20"/>
  <c r="H23" i="20"/>
  <c r="H22" i="20"/>
  <c r="H21" i="20"/>
  <c r="H20" i="20"/>
  <c r="H19" i="20"/>
  <c r="H18" i="20"/>
  <c r="H17" i="20"/>
  <c r="H16" i="20"/>
  <c r="H15" i="20"/>
  <c r="J56" i="19"/>
  <c r="J54" i="19"/>
  <c r="J52" i="19"/>
  <c r="J48" i="19"/>
  <c r="J46" i="19"/>
  <c r="J44" i="19"/>
  <c r="J42" i="19"/>
  <c r="J40" i="19"/>
  <c r="J38" i="19"/>
  <c r="J34" i="19"/>
  <c r="J32" i="19"/>
  <c r="J30" i="19"/>
  <c r="J28" i="19"/>
  <c r="J26" i="19"/>
  <c r="J24" i="19"/>
  <c r="J22" i="19"/>
  <c r="J20" i="19"/>
  <c r="H19" i="19"/>
  <c r="J18" i="19"/>
  <c r="H17" i="19"/>
  <c r="J17" i="19"/>
  <c r="J16" i="19"/>
  <c r="H15" i="19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G20" i="17"/>
  <c r="G19" i="17"/>
  <c r="G18" i="17"/>
  <c r="G17" i="17"/>
  <c r="G16" i="17"/>
  <c r="G15" i="17"/>
  <c r="G23" i="16"/>
  <c r="G22" i="16"/>
  <c r="G21" i="16"/>
  <c r="G20" i="16"/>
  <c r="G19" i="16"/>
  <c r="G18" i="16"/>
  <c r="G17" i="16"/>
  <c r="G16" i="16"/>
  <c r="G15" i="16"/>
  <c r="G19" i="15"/>
  <c r="G18" i="15"/>
  <c r="G17" i="15"/>
  <c r="G16" i="15"/>
  <c r="G15" i="15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J36" i="19" l="1"/>
  <c r="J50" i="19"/>
  <c r="H22" i="19"/>
  <c r="H26" i="19"/>
  <c r="H30" i="19"/>
  <c r="H38" i="19"/>
  <c r="H42" i="19"/>
  <c r="H46" i="19"/>
  <c r="H50" i="19"/>
  <c r="H54" i="19"/>
  <c r="H21" i="19"/>
  <c r="H23" i="19"/>
  <c r="H25" i="19"/>
  <c r="H27" i="19"/>
  <c r="H29" i="19"/>
  <c r="H31" i="19"/>
  <c r="H33" i="19"/>
  <c r="H35" i="19"/>
  <c r="H37" i="19"/>
  <c r="H39" i="19"/>
  <c r="H41" i="19"/>
  <c r="H43" i="19"/>
  <c r="H45" i="19"/>
  <c r="H47" i="19"/>
  <c r="H49" i="19"/>
  <c r="H51" i="19"/>
  <c r="H53" i="19"/>
  <c r="H55" i="19"/>
  <c r="H57" i="19"/>
  <c r="H16" i="19"/>
  <c r="H18" i="19"/>
  <c r="H20" i="19"/>
  <c r="H24" i="19"/>
  <c r="H28" i="19"/>
  <c r="H32" i="19"/>
  <c r="H36" i="19"/>
  <c r="H40" i="19"/>
  <c r="H44" i="19"/>
  <c r="H48" i="19"/>
  <c r="H52" i="19"/>
  <c r="H56" i="19"/>
  <c r="J21" i="19"/>
  <c r="J25" i="19"/>
  <c r="J29" i="19"/>
  <c r="J33" i="19"/>
  <c r="J37" i="19"/>
  <c r="J41" i="19"/>
  <c r="J45" i="19"/>
  <c r="J49" i="19"/>
  <c r="J53" i="19"/>
  <c r="J57" i="19"/>
  <c r="H15" i="23"/>
  <c r="H17" i="23"/>
  <c r="H19" i="23"/>
  <c r="H21" i="23"/>
  <c r="H23" i="23"/>
  <c r="H25" i="23"/>
  <c r="H27" i="23"/>
  <c r="H29" i="23"/>
  <c r="H32" i="23"/>
  <c r="H34" i="19"/>
  <c r="H17" i="24"/>
  <c r="H19" i="24"/>
  <c r="I14" i="18" l="1"/>
  <c r="H14" i="18"/>
  <c r="E45" i="11"/>
  <c r="G45" i="11" s="1"/>
  <c r="E37" i="11"/>
  <c r="G37" i="11" s="1"/>
  <c r="E36" i="11"/>
  <c r="E50" i="11"/>
  <c r="G50" i="11" s="1"/>
  <c r="E49" i="11"/>
  <c r="G49" i="11" s="1"/>
  <c r="E48" i="11"/>
  <c r="G48" i="11" s="1"/>
  <c r="E47" i="11"/>
  <c r="G47" i="11" s="1"/>
  <c r="E46" i="11"/>
  <c r="G46" i="11" s="1"/>
  <c r="E44" i="11"/>
  <c r="G44" i="11" s="1"/>
  <c r="E43" i="11"/>
  <c r="G43" i="11" s="1"/>
  <c r="E42" i="11"/>
  <c r="G42" i="11" s="1"/>
  <c r="E41" i="11"/>
  <c r="G41" i="11" s="1"/>
  <c r="E40" i="11"/>
  <c r="G40" i="11" s="1"/>
  <c r="E39" i="11"/>
  <c r="G39" i="11" s="1"/>
  <c r="E38" i="11"/>
  <c r="G38" i="11" s="1"/>
  <c r="G30" i="24" l="1"/>
  <c r="G32" i="21"/>
  <c r="G35" i="20"/>
  <c r="F30" i="17"/>
  <c r="F31" i="16"/>
  <c r="F30" i="15"/>
  <c r="F34" i="24" l="1"/>
  <c r="H34" i="24" s="1"/>
  <c r="F31" i="24"/>
  <c r="H31" i="24" s="1"/>
  <c r="G14" i="24"/>
  <c r="F14" i="24"/>
  <c r="F30" i="24" s="1"/>
  <c r="G14" i="21"/>
  <c r="F14" i="21"/>
  <c r="F32" i="21" s="1"/>
  <c r="G14" i="20"/>
  <c r="F14" i="20"/>
  <c r="I14" i="19"/>
  <c r="G14" i="19"/>
  <c r="F14" i="19"/>
  <c r="F14" i="17"/>
  <c r="E14" i="17"/>
  <c r="F14" i="16"/>
  <c r="E14" i="16"/>
  <c r="E31" i="16" s="1"/>
  <c r="F14" i="15"/>
  <c r="E14" i="15"/>
  <c r="E30" i="15" s="1"/>
  <c r="F35" i="20" l="1"/>
  <c r="E30" i="17"/>
  <c r="F61" i="23" l="1"/>
  <c r="H61" i="23" s="1"/>
  <c r="F57" i="23"/>
  <c r="H57" i="23" s="1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42" i="20"/>
  <c r="H42" i="20" s="1"/>
  <c r="F40" i="20"/>
  <c r="H40" i="20" s="1"/>
  <c r="F38" i="20"/>
  <c r="H38" i="20" s="1"/>
  <c r="F36" i="20" l="1"/>
  <c r="H36" i="20" s="1"/>
  <c r="F33" i="21"/>
  <c r="H33" i="21" s="1"/>
  <c r="F41" i="20"/>
  <c r="H41" i="20" s="1"/>
  <c r="F35" i="24" l="1"/>
  <c r="H35" i="24" s="1"/>
  <c r="F33" i="24"/>
  <c r="H33" i="24" s="1"/>
  <c r="F35" i="21" l="1"/>
  <c r="H35" i="21" s="1"/>
  <c r="F34" i="21" l="1"/>
  <c r="H34" i="21" s="1"/>
  <c r="F44" i="20" l="1"/>
  <c r="H44" i="20" s="1"/>
  <c r="F43" i="20" l="1"/>
  <c r="H43" i="20" s="1"/>
  <c r="F36" i="24" l="1"/>
  <c r="H36" i="24" s="1"/>
  <c r="F32" i="24" l="1"/>
  <c r="H32" i="24" s="1"/>
  <c r="F45" i="20" l="1"/>
  <c r="H45" i="20" s="1"/>
  <c r="F46" i="20" l="1"/>
  <c r="H46" i="20" s="1"/>
  <c r="F37" i="20"/>
  <c r="H37" i="20" s="1"/>
  <c r="F39" i="20" l="1"/>
  <c r="H39" i="20" s="1"/>
  <c r="E39" i="16" l="1"/>
  <c r="G39" i="16" s="1"/>
  <c r="E31" i="17" l="1"/>
  <c r="G31" i="17" s="1"/>
  <c r="E33" i="17"/>
  <c r="G33" i="17" s="1"/>
  <c r="E35" i="17"/>
  <c r="G35" i="17" s="1"/>
  <c r="E32" i="17"/>
  <c r="G32" i="17" s="1"/>
  <c r="E34" i="17"/>
  <c r="G34" i="17" s="1"/>
  <c r="E36" i="17"/>
  <c r="G36" i="17" s="1"/>
  <c r="E35" i="15" l="1"/>
  <c r="G35" i="15" s="1"/>
  <c r="E34" i="15" l="1"/>
  <c r="G34" i="15" s="1"/>
  <c r="E33" i="15"/>
  <c r="G33" i="15" s="1"/>
  <c r="E32" i="15" l="1"/>
  <c r="G32" i="15" s="1"/>
  <c r="E31" i="15" l="1"/>
  <c r="G31" i="15" s="1"/>
  <c r="F43" i="23" l="1"/>
  <c r="H43" i="23" s="1"/>
  <c r="F45" i="23"/>
  <c r="H45" i="23" s="1"/>
  <c r="F47" i="23"/>
  <c r="H47" i="23" s="1"/>
  <c r="F49" i="23"/>
  <c r="H49" i="23" s="1"/>
  <c r="F59" i="23"/>
  <c r="H59" i="23" s="1"/>
  <c r="F44" i="23"/>
  <c r="H44" i="23" s="1"/>
  <c r="F46" i="23"/>
  <c r="H46" i="23" s="1"/>
  <c r="F48" i="23"/>
  <c r="H48" i="23" s="1"/>
  <c r="F53" i="23"/>
  <c r="H53" i="23" s="1"/>
  <c r="F60" i="23"/>
  <c r="H60" i="23" s="1"/>
  <c r="E38" i="16" l="1"/>
  <c r="G38" i="16" s="1"/>
  <c r="E40" i="16" l="1"/>
  <c r="G40" i="16" s="1"/>
  <c r="E37" i="16" l="1"/>
  <c r="G37" i="16" s="1"/>
  <c r="E35" i="16"/>
  <c r="G35" i="16" s="1"/>
  <c r="E36" i="16"/>
  <c r="G36" i="16" s="1"/>
  <c r="F50" i="23" l="1"/>
  <c r="H50" i="23" s="1"/>
  <c r="F52" i="23" l="1"/>
  <c r="H52" i="23" s="1"/>
  <c r="F51" i="23"/>
  <c r="H51" i="23" s="1"/>
  <c r="F54" i="23" l="1"/>
  <c r="H54" i="23" s="1"/>
  <c r="F56" i="23"/>
  <c r="H56" i="23" s="1"/>
  <c r="F55" i="23"/>
  <c r="H55" i="23" s="1"/>
  <c r="E34" i="16" l="1"/>
  <c r="G34" i="16" s="1"/>
  <c r="E33" i="16"/>
  <c r="G33" i="16" s="1"/>
  <c r="E32" i="16"/>
  <c r="G32" i="16" s="1"/>
</calcChain>
</file>

<file path=xl/sharedStrings.xml><?xml version="1.0" encoding="utf-8"?>
<sst xmlns="http://schemas.openxmlformats.org/spreadsheetml/2006/main" count="298" uniqueCount="150">
  <si>
    <t>Var.</t>
  </si>
  <si>
    <t>ROE</t>
  </si>
  <si>
    <t>ROA</t>
  </si>
  <si>
    <t>RORWA</t>
  </si>
  <si>
    <t>ROTE</t>
  </si>
  <si>
    <t>LCR</t>
  </si>
  <si>
    <t>NSFR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</si>
  <si>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</si>
  <si>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</si>
  <si>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</si>
  <si>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</si>
  <si>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</si>
  <si>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</si>
  <si>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</si>
  <si>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</si>
  <si>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</si>
  <si>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</si>
  <si>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</si>
  <si>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</si>
  <si>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</si>
  <si>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</si>
  <si>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</si>
  <si>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</si>
  <si>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</si>
  <si>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</si>
  <si>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</si>
  <si>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</si>
  <si>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</si>
  <si>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</si>
  <si>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</si>
  <si>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</si>
  <si>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</si>
  <si>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</si>
  <si>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</si>
  <si>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</si>
  <si>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</si>
  <si>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</si>
  <si>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</si>
  <si>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</si>
  <si>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</si>
  <si>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</si>
  <si>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</si>
  <si>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</si>
  <si>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</si>
  <si>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</si>
  <si>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</si>
  <si>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</si>
  <si>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</si>
  <si>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</si>
  <si>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</si>
  <si>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</si>
  <si>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</si>
  <si>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</si>
  <si>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</si>
  <si>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</si>
  <si>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</si>
  <si>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</si>
  <si>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</si>
  <si>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</si>
  <si>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</si>
  <si>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</si>
  <si>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</si>
  <si>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</si>
  <si>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</si>
  <si>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</si>
  <si>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</si>
  <si>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</si>
  <si>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</si>
  <si>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</si>
  <si>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</si>
  <si>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</si>
  <si>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</si>
  <si>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</si>
  <si>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</si>
  <si>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</si>
  <si>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</si>
  <si>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</si>
  <si>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</si>
  <si>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</si>
  <si>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</si>
  <si>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</si>
  <si>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</si>
  <si>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</si>
  <si>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</si>
  <si>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</si>
  <si>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</si>
  <si>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</si>
  <si>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</si>
  <si>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</si>
  <si>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</si>
  <si>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</si>
  <si>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</si>
  <si>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</si>
  <si>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</si>
  <si>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</si>
  <si>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</si>
  <si>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</si>
  <si>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</si>
  <si>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</si>
  <si>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</si>
  <si>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</si>
  <si>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</si>
  <si>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</si>
  <si>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</si>
  <si>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</si>
  <si>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Provisiones</t>
  </si>
  <si>
    <t>Otros activos financ. a valor razonable con cambios en PyG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</si>
  <si>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</si>
  <si>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</si>
  <si>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</si>
  <si>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</si>
  <si>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</si>
  <si>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</si>
  <si>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</si>
  <si>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</si>
  <si>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</si>
  <si>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</si>
  <si>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</si>
  <si>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</si>
  <si>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</si>
  <si>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</si>
  <si>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</si>
  <si>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</si>
  <si>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</si>
  <si>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</si>
  <si>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</si>
  <si>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</si>
  <si>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</si>
  <si>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</si>
  <si>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</si>
  <si>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</si>
  <si>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</si>
  <si>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</si>
  <si>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</si>
  <si>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50% del beneficio obtenido y las provisiones realizadas hasta la fecha.</t>
    </r>
  </si>
  <si>
    <r>
      <t>Ratio morosidad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</si>
  <si>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Pro-forma: Crédito a la clientela bruta </t>
  </si>
  <si>
    <t xml:space="preserve">Dudoso </t>
  </si>
  <si>
    <r>
      <t>Ratio de Cobertura crédito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</si>
  <si>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Incluye riesgos contingentes</t>
    </r>
  </si>
  <si>
    <t xml:space="preserve">Activos financieros a valor razonable con cambios en otro resultado global </t>
  </si>
  <si>
    <t>De los cuales Activos financieros a coste amortizado</t>
  </si>
  <si>
    <t>Otro resultado global acumulado</t>
  </si>
  <si>
    <t>2T19</t>
  </si>
  <si>
    <t>3T2019</t>
  </si>
  <si>
    <t>3T19</t>
  </si>
  <si>
    <t>3T18</t>
  </si>
  <si>
    <r>
      <t>3T19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</si>
  <si>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3T18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</si>
  <si>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2T19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</si>
</sst>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10" fillId="2" borderId="0" xfId="1" applyNumberFormat="1" applyFont="1" applyFill="1" applyAlignment="1">
      <alignment horizontal="center"/>
    </xf>
    <xf numFmtId="10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rosidad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s/informacion_para_brinversores/vista_rapida/cifra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R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R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144</v>
      </c>
      <c r="D10" s="3" t="s">
        <v>40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60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3T19</v>
      </c>
      <c r="G14" s="9" t="str">
        <f>+'KF-B'!F14</f>
        <v>3T18</v>
      </c>
      <c r="H14" s="9" t="s">
        <v>0</v>
      </c>
    </row>
    <row r="15" spans="2:8" s="19" customFormat="1" x14ac:dyDescent="0.25">
      <c r="B15" s="19" t="s">
        <v>41</v>
      </c>
      <c r="F15" s="20">
        <v>42162.298000000003</v>
      </c>
      <c r="G15" s="25">
        <v>42207.881999999998</v>
      </c>
      <c r="H15" s="35">
        <f>IF(ISERROR($F15/G15),"-",$F15/G15-1)</f>
        <v>-1.0799878562964826E-3</v>
      </c>
    </row>
    <row r="16" spans="2:8" x14ac:dyDescent="0.25">
      <c r="B16" s="21" t="s">
        <v>136</v>
      </c>
      <c r="C16" s="21"/>
      <c r="D16" s="21"/>
      <c r="E16" s="21"/>
      <c r="F16" s="20">
        <v>43050.023000000001</v>
      </c>
      <c r="G16" s="23">
        <v>43287.976000000002</v>
      </c>
      <c r="H16" s="41">
        <f>IF(ISERROR($F16/G16),"-",$F16/G16-1)</f>
        <v>-5.49697680482919E-3</v>
      </c>
    </row>
    <row r="17" spans="2:8" x14ac:dyDescent="0.25">
      <c r="B17" s="19" t="s">
        <v>137</v>
      </c>
      <c r="C17" s="19"/>
      <c r="D17" s="19"/>
      <c r="E17" s="19"/>
      <c r="F17" s="20">
        <v>1467.779</v>
      </c>
      <c r="G17" s="25">
        <v>1979.9490000000001</v>
      </c>
      <c r="H17" s="35">
        <f>IF(ISERROR($F17/G17),"-",$F17/G17-1)</f>
        <v>-0.25867838009968946</v>
      </c>
    </row>
    <row r="18" spans="2:8" ht="15" customHeight="1" x14ac:dyDescent="0.25">
      <c r="B18" s="5" t="s">
        <v>135</v>
      </c>
      <c r="C18" s="5"/>
      <c r="D18" s="5"/>
      <c r="E18" s="5"/>
      <c r="F18" s="69">
        <v>3.2986666676666616E-2</v>
      </c>
      <c r="G18" s="70">
        <v>4.411869943905905E-2</v>
      </c>
      <c r="H18" s="71" t="str">
        <f>IF(ISERROR($F18-G18),"-",CONCATENATE((FIXED($F18-G18,4)*10000)," bp"))</f>
        <v>-111 bp</v>
      </c>
    </row>
    <row r="19" spans="2:8" x14ac:dyDescent="0.25">
      <c r="B19" s="19" t="s">
        <v>105</v>
      </c>
      <c r="C19" s="19"/>
      <c r="D19" s="19"/>
      <c r="E19" s="19"/>
      <c r="F19" s="20">
        <v>824.36900000000003</v>
      </c>
      <c r="G19" s="25">
        <v>999.77499999999998</v>
      </c>
      <c r="H19" s="35">
        <f>IF(ISERROR($F19/G19),"-",$F19/G19-1)</f>
        <v>-0.17544547523192711</v>
      </c>
    </row>
    <row r="20" spans="2:8" ht="15" customHeight="1" x14ac:dyDescent="0.25">
      <c r="B20" s="5" t="s">
        <v>138</v>
      </c>
      <c r="C20" s="5"/>
      <c r="D20" s="5"/>
      <c r="E20" s="5"/>
      <c r="F20" s="69">
        <v>0.55126878841355809</v>
      </c>
      <c r="G20" s="70">
        <v>0.49928112307602412</v>
      </c>
      <c r="H20" s="71" t="str">
        <f>IF(ISERROR($F20-G20),"-",CONCATENATE((FIXED($F20-G20,4)*10000)," bp"))</f>
        <v>520 bp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139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27</v>
      </c>
      <c r="G28" s="4"/>
    </row>
    <row r="29" spans="2:8" x14ac:dyDescent="0.25">
      <c r="B29" s="73" t="s">
        <v>49</v>
      </c>
      <c r="G29" s="4"/>
    </row>
    <row r="30" spans="2:8" x14ac:dyDescent="0.25">
      <c r="B30" s="7"/>
      <c r="C30" s="7"/>
      <c r="D30" s="7"/>
      <c r="E30" s="7"/>
      <c r="F30" s="8" t="str">
        <f>+F14</f>
        <v>3T19</v>
      </c>
      <c r="G30" s="9" t="str">
        <f>+'KF-B'!F36</f>
        <v>2T19</v>
      </c>
      <c r="H30" s="9" t="s">
        <v>0</v>
      </c>
    </row>
    <row r="31" spans="2:8" x14ac:dyDescent="0.25">
      <c r="B31" s="19" t="s">
        <v>41</v>
      </c>
      <c r="C31" s="19"/>
      <c r="D31" s="19"/>
      <c r="E31" s="19"/>
      <c r="F31" s="20">
        <f t="shared" ref="F31:F36" si="0">+F15</f>
        <v>42162.298000000003</v>
      </c>
      <c r="G31" s="25">
        <v>42875.375999999997</v>
      </c>
      <c r="H31" s="35">
        <f>IF(ISERROR($F31/G31),"-",$F31/G31-1)</f>
        <v>-1.6631410999171092E-2</v>
      </c>
    </row>
    <row r="32" spans="2:8" x14ac:dyDescent="0.25">
      <c r="B32" s="21" t="s">
        <v>136</v>
      </c>
      <c r="C32" s="21"/>
      <c r="D32" s="21"/>
      <c r="E32" s="21"/>
      <c r="F32" s="22">
        <f t="shared" si="0"/>
        <v>43050.023000000001</v>
      </c>
      <c r="G32" s="23">
        <v>43813.961000000003</v>
      </c>
      <c r="H32" s="41">
        <f>IF(ISERROR($F32/G32),"-",$F32/G32-1)</f>
        <v>-1.7435949240015125E-2</v>
      </c>
    </row>
    <row r="33" spans="2:8" x14ac:dyDescent="0.25">
      <c r="B33" s="19" t="s">
        <v>137</v>
      </c>
      <c r="C33" s="19"/>
      <c r="D33" s="19"/>
      <c r="E33" s="19"/>
      <c r="F33" s="20">
        <f t="shared" si="0"/>
        <v>1467.779</v>
      </c>
      <c r="G33" s="25">
        <v>1526.6010000000001</v>
      </c>
      <c r="H33" s="35">
        <f>IF(ISERROR($F33/G33),"-",$F33/G33-1)</f>
        <v>-3.8531351676043823E-2</v>
      </c>
    </row>
    <row r="34" spans="2:8" ht="15" customHeight="1" x14ac:dyDescent="0.25">
      <c r="B34" s="5" t="s">
        <v>135</v>
      </c>
      <c r="C34" s="5"/>
      <c r="D34" s="5"/>
      <c r="E34" s="5"/>
      <c r="F34" s="69">
        <f t="shared" si="0"/>
        <v>3.2986666676666616E-2</v>
      </c>
      <c r="G34" s="70">
        <v>3.3762994765860907E-2</v>
      </c>
      <c r="H34" s="71" t="str">
        <f>IF(ISERROR($F34-G34),"-",CONCATENATE((FIXED($F34-G34,4)*10000)," bp"))</f>
        <v>-8 bp</v>
      </c>
    </row>
    <row r="35" spans="2:8" x14ac:dyDescent="0.25">
      <c r="B35" s="19" t="s">
        <v>105</v>
      </c>
      <c r="C35" s="19"/>
      <c r="D35" s="19"/>
      <c r="E35" s="19"/>
      <c r="F35" s="20">
        <f t="shared" si="0"/>
        <v>824.36900000000003</v>
      </c>
      <c r="G35" s="25">
        <v>879.48500000000001</v>
      </c>
      <c r="H35" s="35">
        <f>IF(ISERROR($F35/G35),"-",$F35/G35-1)</f>
        <v>-6.2668493493351241E-2</v>
      </c>
    </row>
    <row r="36" spans="2:8" ht="15" customHeight="1" x14ac:dyDescent="0.25">
      <c r="B36" s="5" t="s">
        <v>138</v>
      </c>
      <c r="C36" s="5"/>
      <c r="D36" s="5"/>
      <c r="E36" s="5"/>
      <c r="F36" s="69">
        <f t="shared" si="0"/>
        <v>0.55126878841355809</v>
      </c>
      <c r="G36" s="70">
        <v>0.56600853242650295</v>
      </c>
      <c r="H36" s="71" t="str">
        <f>IF(ISERROR($F36-G36),"-",CONCATENATE((FIXED($F36-G36,4)*10000)," bp"))</f>
        <v>-147 bp</v>
      </c>
    </row>
    <row r="37" spans="2:8" x14ac:dyDescent="0.25">
      <c r="B37" s="5"/>
    </row>
    <row r="38" spans="2:8" ht="17.25" x14ac:dyDescent="0.25">
      <c r="B38" s="67" t="s">
        <v>139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ht="17.25" x14ac:dyDescent="0.25">
      <c r="B14" s="7"/>
      <c r="C14" s="7"/>
      <c r="D14" s="7"/>
      <c r="E14" s="7"/>
      <c r="F14" s="8" t="s">
        <v>147</v>
      </c>
      <c r="G14" s="9" t="s">
        <v>148</v>
      </c>
      <c r="H14" s="9" t="s">
        <v>0</v>
      </c>
    </row>
    <row r="15" spans="2:8" x14ac:dyDescent="0.25">
      <c r="B15" s="21" t="s">
        <v>7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62</v>
      </c>
      <c r="C16" s="21"/>
      <c r="D16" s="21"/>
      <c r="E16" s="21"/>
      <c r="F16" s="22">
        <v>3227.0731729783101</v>
      </c>
      <c r="G16" s="23">
        <v>3061.1281300000001</v>
      </c>
      <c r="H16" s="41">
        <f t="shared" si="0"/>
        <v>5.42104204498981E-2</v>
      </c>
    </row>
    <row r="17" spans="2:9" x14ac:dyDescent="0.25">
      <c r="B17" s="21" t="s">
        <v>63</v>
      </c>
      <c r="C17" s="21"/>
      <c r="D17" s="21"/>
      <c r="E17" s="21"/>
      <c r="F17" s="22">
        <v>133.529</v>
      </c>
      <c r="G17" s="23">
        <v>127.0895</v>
      </c>
      <c r="H17" s="41">
        <f t="shared" si="0"/>
        <v>5.0669016716565762E-2</v>
      </c>
    </row>
    <row r="18" spans="2:9" x14ac:dyDescent="0.25">
      <c r="B18" s="21" t="s">
        <v>64</v>
      </c>
      <c r="C18" s="21"/>
      <c r="D18" s="21"/>
      <c r="E18" s="21"/>
      <c r="F18" s="22">
        <v>3.4889151251482766</v>
      </c>
      <c r="G18" s="23">
        <v>4.2142389045945343</v>
      </c>
      <c r="H18" s="41">
        <f t="shared" si="0"/>
        <v>-0.17211263904746366</v>
      </c>
    </row>
    <row r="19" spans="2:9" x14ac:dyDescent="0.25">
      <c r="B19" s="21" t="s">
        <v>65</v>
      </c>
      <c r="C19" s="21"/>
      <c r="D19" s="21"/>
      <c r="E19" s="21"/>
      <c r="F19" s="22">
        <v>576.75699999999995</v>
      </c>
      <c r="G19" s="23">
        <v>291.98700000000002</v>
      </c>
      <c r="H19" s="41">
        <f t="shared" si="0"/>
        <v>0.97528314616746603</v>
      </c>
    </row>
    <row r="20" spans="2:9" x14ac:dyDescent="0.25">
      <c r="B20" s="21" t="s">
        <v>66</v>
      </c>
      <c r="C20" s="21"/>
      <c r="D20" s="21"/>
      <c r="E20" s="21"/>
      <c r="F20" s="22">
        <v>-342.04500000000002</v>
      </c>
      <c r="G20" s="23">
        <v>-337.28199999999998</v>
      </c>
      <c r="H20" s="41">
        <f t="shared" si="0"/>
        <v>1.4121714173896072E-2</v>
      </c>
    </row>
    <row r="21" spans="2:9" x14ac:dyDescent="0.25">
      <c r="B21" s="21" t="s">
        <v>67</v>
      </c>
      <c r="C21" s="21"/>
      <c r="D21" s="21"/>
      <c r="E21" s="21"/>
      <c r="F21" s="22">
        <v>-488.1745903262314</v>
      </c>
      <c r="G21" s="23">
        <v>-475.22277107302244</v>
      </c>
      <c r="H21" s="41">
        <f t="shared" si="0"/>
        <v>2.7254205904242657E-2</v>
      </c>
    </row>
    <row r="22" spans="2:9" x14ac:dyDescent="0.25">
      <c r="B22" s="5" t="s">
        <v>68</v>
      </c>
      <c r="C22" s="5"/>
      <c r="D22" s="5"/>
      <c r="E22" s="5"/>
      <c r="F22" s="17">
        <v>5170.6284977772257</v>
      </c>
      <c r="G22" s="37">
        <v>4731.9140978315718</v>
      </c>
      <c r="H22" s="38">
        <f t="shared" si="0"/>
        <v>9.271394004102862E-2</v>
      </c>
    </row>
    <row r="23" spans="2:9" x14ac:dyDescent="0.25">
      <c r="B23" s="5" t="s">
        <v>69</v>
      </c>
      <c r="C23" s="5"/>
      <c r="D23" s="5"/>
      <c r="E23" s="5"/>
      <c r="F23" s="17">
        <v>5170.6284977772257</v>
      </c>
      <c r="G23" s="37">
        <v>4731.9140978315718</v>
      </c>
      <c r="H23" s="38">
        <f t="shared" si="0"/>
        <v>9.271394004102862E-2</v>
      </c>
    </row>
    <row r="24" spans="2:9" x14ac:dyDescent="0.25">
      <c r="B24" s="5" t="s">
        <v>70</v>
      </c>
      <c r="C24" s="5"/>
      <c r="D24" s="5"/>
      <c r="E24" s="5"/>
      <c r="F24" s="17">
        <v>5170.6284977772257</v>
      </c>
      <c r="G24" s="37">
        <v>4731.9140978315718</v>
      </c>
      <c r="H24" s="38">
        <f t="shared" si="0"/>
        <v>9.271394004102862E-2</v>
      </c>
    </row>
    <row r="25" spans="2:9" x14ac:dyDescent="0.25">
      <c r="B25" s="5" t="s">
        <v>71</v>
      </c>
      <c r="C25" s="5"/>
      <c r="D25" s="5"/>
      <c r="E25" s="5"/>
      <c r="F25" s="17">
        <v>30695.942361027373</v>
      </c>
      <c r="G25" s="37">
        <v>29467.118735117547</v>
      </c>
      <c r="H25" s="38">
        <f t="shared" si="0"/>
        <v>4.1701519478569482E-2</v>
      </c>
    </row>
    <row r="26" spans="2:9" ht="17.25" x14ac:dyDescent="0.3">
      <c r="B26" s="6" t="s">
        <v>72</v>
      </c>
      <c r="C26" s="6"/>
      <c r="D26" s="6"/>
      <c r="E26" s="6"/>
      <c r="F26" s="42">
        <v>0.16844664473771079</v>
      </c>
      <c r="G26" s="43">
        <v>0.16058285644983322</v>
      </c>
      <c r="H26" s="44" t="str">
        <f>IF(ISERROR($F26-G26),"-",CONCATENATE((FIXED($F26-G26,4)*10000)," bp"))</f>
        <v>79 bp</v>
      </c>
    </row>
    <row r="27" spans="2:9" ht="17.25" x14ac:dyDescent="0.3">
      <c r="B27" s="6" t="s">
        <v>73</v>
      </c>
      <c r="C27" s="6"/>
      <c r="D27" s="6"/>
      <c r="E27" s="6"/>
      <c r="F27" s="42">
        <v>0.16844664473771079</v>
      </c>
      <c r="G27" s="43">
        <v>0.16058285644983322</v>
      </c>
      <c r="H27" s="44" t="str">
        <f t="shared" ref="H27:H29" si="1">IF(ISERROR($F27-G27),"-",CONCATENATE((FIXED($F27-G27,4)*10000)," bp"))</f>
        <v>79 bp</v>
      </c>
    </row>
    <row r="28" spans="2:9" ht="17.25" x14ac:dyDescent="0.3">
      <c r="B28" s="6" t="s">
        <v>74</v>
      </c>
      <c r="C28" s="6"/>
      <c r="D28" s="6"/>
      <c r="E28" s="6"/>
      <c r="F28" s="42">
        <v>0.16844664473771079</v>
      </c>
      <c r="G28" s="43">
        <v>0.16058285644983322</v>
      </c>
      <c r="H28" s="44" t="str">
        <f t="shared" si="1"/>
        <v>79 bp</v>
      </c>
    </row>
    <row r="29" spans="2:9" ht="17.25" x14ac:dyDescent="0.3">
      <c r="B29" s="6" t="s">
        <v>75</v>
      </c>
      <c r="C29" s="6"/>
      <c r="D29" s="6"/>
      <c r="E29" s="6"/>
      <c r="F29" s="42">
        <v>8.6886862193486014E-2</v>
      </c>
      <c r="G29" s="43">
        <v>8.2178729114828167E-2</v>
      </c>
      <c r="H29" s="44" t="str">
        <f t="shared" si="1"/>
        <v>47 bp</v>
      </c>
    </row>
    <row r="30" spans="2:9" x14ac:dyDescent="0.25">
      <c r="B30" s="50" t="s">
        <v>8</v>
      </c>
      <c r="C30" s="21"/>
      <c r="D30" s="21"/>
      <c r="E30" s="21"/>
      <c r="F30" s="51"/>
      <c r="G30" s="21"/>
      <c r="H30" s="52"/>
      <c r="I30" s="78"/>
    </row>
    <row r="31" spans="2:9" x14ac:dyDescent="0.25">
      <c r="B31" s="53" t="s">
        <v>76</v>
      </c>
      <c r="C31" s="54"/>
      <c r="D31" s="54"/>
      <c r="E31" s="54"/>
      <c r="F31" s="55">
        <v>0.165692206138806</v>
      </c>
      <c r="G31" s="77">
        <v>0.15521673719654472</v>
      </c>
      <c r="H31" s="56" t="str">
        <f>IF(ISERROR($F31-G31),"-",CONCATENATE((FIXED($F31-G31,4)*10000)," bp"))</f>
        <v>105 bp</v>
      </c>
    </row>
    <row r="32" spans="2:9" x14ac:dyDescent="0.25">
      <c r="B32" s="50" t="s">
        <v>77</v>
      </c>
      <c r="C32" s="21"/>
      <c r="D32" s="21"/>
      <c r="E32" s="21"/>
      <c r="F32" s="57">
        <v>0.165692206138806</v>
      </c>
      <c r="G32" s="58">
        <v>0.15521673719654472</v>
      </c>
      <c r="H32" s="59" t="str">
        <f>IF(ISERROR($F32-G32),"-",CONCATENATE((FIXED($F32-G32,4)*10000)," bp"))</f>
        <v>105 bp</v>
      </c>
    </row>
    <row r="33" spans="2:8" x14ac:dyDescent="0.25">
      <c r="B33" s="50" t="s">
        <v>78</v>
      </c>
      <c r="C33" s="21"/>
      <c r="D33" s="21"/>
      <c r="E33" s="21"/>
      <c r="F33" s="57">
        <v>8.5716310989203487E-2</v>
      </c>
      <c r="G33" s="58">
        <v>7.9615723668007024E-2</v>
      </c>
      <c r="H33" s="59" t="str">
        <f>IF(ISERROR($F33-G33),"-",CONCATENATE((FIXED($F33-G33,4)*10000)," bp"))</f>
        <v>61 bp</v>
      </c>
    </row>
    <row r="34" spans="2:8" x14ac:dyDescent="0.25">
      <c r="B34" s="50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50"/>
      <c r="C36" s="21"/>
      <c r="D36" s="21"/>
      <c r="E36" s="21"/>
      <c r="F36" s="58"/>
      <c r="G36" s="58"/>
      <c r="H36" s="59"/>
    </row>
    <row r="40" spans="2:8" ht="17.25" x14ac:dyDescent="0.3">
      <c r="B40" s="6" t="s">
        <v>27</v>
      </c>
      <c r="G40" s="4"/>
    </row>
    <row r="41" spans="2:8" x14ac:dyDescent="0.25">
      <c r="B41" s="73" t="s">
        <v>49</v>
      </c>
      <c r="G41" s="4"/>
    </row>
    <row r="42" spans="2:8" ht="17.25" x14ac:dyDescent="0.25">
      <c r="B42" s="7"/>
      <c r="C42" s="7"/>
      <c r="D42" s="7"/>
      <c r="E42" s="7"/>
      <c r="F42" s="8" t="s">
        <v>147</v>
      </c>
      <c r="G42" s="9" t="s">
        <v>149</v>
      </c>
      <c r="H42" s="9" t="s">
        <v>0</v>
      </c>
    </row>
    <row r="43" spans="2:8" x14ac:dyDescent="0.25">
      <c r="B43" s="21" t="s">
        <v>7</v>
      </c>
      <c r="C43" s="21"/>
      <c r="D43" s="21"/>
      <c r="E43" s="21"/>
      <c r="F43" s="22">
        <f t="shared" ref="F43:F57" si="2">+F15</f>
        <v>2060</v>
      </c>
      <c r="G43" s="23">
        <v>2060</v>
      </c>
      <c r="H43" s="41">
        <f t="shared" ref="H43:H53" si="3">IF(ISERROR($F43/G43),"-",$F43/G43-1)</f>
        <v>0</v>
      </c>
    </row>
    <row r="44" spans="2:8" x14ac:dyDescent="0.25">
      <c r="B44" s="21" t="s">
        <v>62</v>
      </c>
      <c r="C44" s="21"/>
      <c r="D44" s="21"/>
      <c r="E44" s="21"/>
      <c r="F44" s="22">
        <f t="shared" si="2"/>
        <v>3227.0731729783101</v>
      </c>
      <c r="G44" s="23">
        <v>3220.51217297831</v>
      </c>
      <c r="H44" s="41">
        <f t="shared" si="3"/>
        <v>2.0372535943351533E-3</v>
      </c>
    </row>
    <row r="45" spans="2:8" x14ac:dyDescent="0.25">
      <c r="B45" s="21" t="s">
        <v>63</v>
      </c>
      <c r="C45" s="21"/>
      <c r="D45" s="21"/>
      <c r="E45" s="21"/>
      <c r="F45" s="22">
        <f t="shared" si="2"/>
        <v>133.529</v>
      </c>
      <c r="G45" s="23">
        <v>98.641000000000005</v>
      </c>
      <c r="H45" s="41">
        <f t="shared" si="3"/>
        <v>0.35368660090631665</v>
      </c>
    </row>
    <row r="46" spans="2:8" x14ac:dyDescent="0.25">
      <c r="B46" s="21" t="s">
        <v>64</v>
      </c>
      <c r="C46" s="21"/>
      <c r="D46" s="21"/>
      <c r="E46" s="21"/>
      <c r="F46" s="22">
        <f t="shared" si="2"/>
        <v>3.4889151251482766</v>
      </c>
      <c r="G46" s="23">
        <v>3.1925407837545552</v>
      </c>
      <c r="H46" s="41">
        <f t="shared" si="3"/>
        <v>9.2833376758048258E-2</v>
      </c>
    </row>
    <row r="47" spans="2:8" x14ac:dyDescent="0.25">
      <c r="B47" s="21" t="s">
        <v>65</v>
      </c>
      <c r="C47" s="21"/>
      <c r="D47" s="21"/>
      <c r="E47" s="21"/>
      <c r="F47" s="22">
        <f t="shared" si="2"/>
        <v>576.75699999999995</v>
      </c>
      <c r="G47" s="23">
        <v>494.80799999999999</v>
      </c>
      <c r="H47" s="41">
        <f t="shared" si="3"/>
        <v>0.1656177749753438</v>
      </c>
    </row>
    <row r="48" spans="2:8" x14ac:dyDescent="0.25">
      <c r="B48" s="21" t="s">
        <v>66</v>
      </c>
      <c r="C48" s="21"/>
      <c r="D48" s="21"/>
      <c r="E48" s="21"/>
      <c r="F48" s="22">
        <f t="shared" si="2"/>
        <v>-342.04500000000002</v>
      </c>
      <c r="G48" s="23">
        <v>-342.21199999999999</v>
      </c>
      <c r="H48" s="41">
        <f t="shared" si="3"/>
        <v>-4.8800158965778273E-4</v>
      </c>
    </row>
    <row r="49" spans="2:8" x14ac:dyDescent="0.25">
      <c r="B49" s="21" t="s">
        <v>67</v>
      </c>
      <c r="C49" s="21"/>
      <c r="D49" s="21"/>
      <c r="E49" s="21"/>
      <c r="F49" s="22">
        <f t="shared" si="2"/>
        <v>-488.1745903262314</v>
      </c>
      <c r="G49" s="23">
        <v>-519.48373026177444</v>
      </c>
      <c r="H49" s="41">
        <f t="shared" si="3"/>
        <v>-6.0269721863600911E-2</v>
      </c>
    </row>
    <row r="50" spans="2:8" x14ac:dyDescent="0.25">
      <c r="B50" s="5" t="s">
        <v>68</v>
      </c>
      <c r="C50" s="5"/>
      <c r="D50" s="5"/>
      <c r="E50" s="5"/>
      <c r="F50" s="17">
        <f t="shared" si="2"/>
        <v>5170.6284977772257</v>
      </c>
      <c r="G50" s="37">
        <v>5015.4579835002896</v>
      </c>
      <c r="H50" s="38">
        <f t="shared" si="3"/>
        <v>3.0938453634226759E-2</v>
      </c>
    </row>
    <row r="51" spans="2:8" x14ac:dyDescent="0.25">
      <c r="B51" s="5" t="s">
        <v>69</v>
      </c>
      <c r="C51" s="5"/>
      <c r="D51" s="5"/>
      <c r="E51" s="5"/>
      <c r="F51" s="17">
        <f t="shared" si="2"/>
        <v>5170.6284977772257</v>
      </c>
      <c r="G51" s="37">
        <v>5015.4579835002896</v>
      </c>
      <c r="H51" s="38">
        <f t="shared" si="3"/>
        <v>3.0938453634226759E-2</v>
      </c>
    </row>
    <row r="52" spans="2:8" x14ac:dyDescent="0.25">
      <c r="B52" s="5" t="s">
        <v>70</v>
      </c>
      <c r="C52" s="5"/>
      <c r="D52" s="5"/>
      <c r="E52" s="5"/>
      <c r="F52" s="17">
        <f t="shared" si="2"/>
        <v>5170.6284977772257</v>
      </c>
      <c r="G52" s="37">
        <v>5015.4579835002896</v>
      </c>
      <c r="H52" s="38">
        <f t="shared" si="3"/>
        <v>3.0938453634226759E-2</v>
      </c>
    </row>
    <row r="53" spans="2:8" x14ac:dyDescent="0.25">
      <c r="B53" s="5" t="s">
        <v>71</v>
      </c>
      <c r="C53" s="5"/>
      <c r="D53" s="5"/>
      <c r="E53" s="5"/>
      <c r="F53" s="17">
        <f t="shared" si="2"/>
        <v>30695.942361027373</v>
      </c>
      <c r="G53" s="37">
        <v>30163.621542247718</v>
      </c>
      <c r="H53" s="38">
        <f t="shared" si="3"/>
        <v>1.7647775418282441E-2</v>
      </c>
    </row>
    <row r="54" spans="2:8" ht="17.25" x14ac:dyDescent="0.3">
      <c r="B54" s="6" t="s">
        <v>72</v>
      </c>
      <c r="C54" s="6"/>
      <c r="D54" s="6"/>
      <c r="E54" s="6"/>
      <c r="F54" s="42">
        <f t="shared" si="2"/>
        <v>0.16844664473771079</v>
      </c>
      <c r="G54" s="43">
        <v>0.16627506005787626</v>
      </c>
      <c r="H54" s="44" t="str">
        <f>IF(ISERROR($F54-G54),"-",CONCATENATE((FIXED($F54-G54,4)*10000)," bp"))</f>
        <v>22 bp</v>
      </c>
    </row>
    <row r="55" spans="2:8" ht="17.25" x14ac:dyDescent="0.3">
      <c r="B55" s="6" t="s">
        <v>73</v>
      </c>
      <c r="C55" s="6"/>
      <c r="D55" s="6"/>
      <c r="E55" s="6"/>
      <c r="F55" s="42">
        <f t="shared" si="2"/>
        <v>0.16844664473771079</v>
      </c>
      <c r="G55" s="43">
        <v>0.16627506005787626</v>
      </c>
      <c r="H55" s="44" t="str">
        <f t="shared" ref="H55:H57" si="4">IF(ISERROR($F55-G55),"-",CONCATENATE((FIXED($F55-G55,4)*10000)," bp"))</f>
        <v>22 bp</v>
      </c>
    </row>
    <row r="56" spans="2:8" ht="17.25" x14ac:dyDescent="0.3">
      <c r="B56" s="6" t="s">
        <v>74</v>
      </c>
      <c r="C56" s="6"/>
      <c r="D56" s="6"/>
      <c r="E56" s="6"/>
      <c r="F56" s="42">
        <f t="shared" si="2"/>
        <v>0.16844664473771079</v>
      </c>
      <c r="G56" s="43">
        <v>0.16627506005787626</v>
      </c>
      <c r="H56" s="44" t="str">
        <f t="shared" si="4"/>
        <v>22 bp</v>
      </c>
    </row>
    <row r="57" spans="2:8" ht="17.25" x14ac:dyDescent="0.3">
      <c r="B57" s="6" t="s">
        <v>75</v>
      </c>
      <c r="C57" s="6"/>
      <c r="D57" s="6"/>
      <c r="E57" s="6"/>
      <c r="F57" s="42">
        <f t="shared" si="2"/>
        <v>8.6886862193486014E-2</v>
      </c>
      <c r="G57" s="43">
        <v>8.1475715762250656E-2</v>
      </c>
      <c r="H57" s="44" t="str">
        <f t="shared" si="4"/>
        <v>54 bp</v>
      </c>
    </row>
    <row r="58" spans="2:8" x14ac:dyDescent="0.25">
      <c r="B58" s="50" t="s">
        <v>8</v>
      </c>
      <c r="C58" s="21"/>
      <c r="D58" s="21"/>
      <c r="E58" s="21"/>
      <c r="F58" s="51"/>
      <c r="G58" s="21"/>
      <c r="H58" s="52"/>
    </row>
    <row r="59" spans="2:8" x14ac:dyDescent="0.25">
      <c r="B59" s="53" t="s">
        <v>76</v>
      </c>
      <c r="C59" s="54"/>
      <c r="D59" s="54"/>
      <c r="E59" s="54"/>
      <c r="F59" s="55">
        <f>+F31</f>
        <v>0.165692206138806</v>
      </c>
      <c r="G59" s="77">
        <v>0.16354275255739423</v>
      </c>
      <c r="H59" s="56" t="str">
        <f>IF(ISERROR($F59-G59),"-",CONCATENATE((FIXED($F59-G59,4)*10000)," bp"))</f>
        <v>21 bp</v>
      </c>
    </row>
    <row r="60" spans="2:8" x14ac:dyDescent="0.25">
      <c r="B60" s="50" t="s">
        <v>77</v>
      </c>
      <c r="C60" s="21"/>
      <c r="D60" s="21"/>
      <c r="E60" s="21"/>
      <c r="F60" s="57">
        <f>+F32</f>
        <v>0.165692206138806</v>
      </c>
      <c r="G60" s="58">
        <v>0.16354275255739423</v>
      </c>
      <c r="H60" s="59" t="str">
        <f>IF(ISERROR($F60-G60),"-",CONCATENATE((FIXED($F60-G60,4)*10000)," bp"))</f>
        <v>21 bp</v>
      </c>
    </row>
    <row r="61" spans="2:8" x14ac:dyDescent="0.25">
      <c r="B61" s="50" t="s">
        <v>78</v>
      </c>
      <c r="C61" s="21"/>
      <c r="D61" s="21"/>
      <c r="E61" s="21"/>
      <c r="F61" s="57">
        <f>+F33</f>
        <v>8.5716310989203487E-2</v>
      </c>
      <c r="G61" s="58">
        <v>8.0359739457866161E-2</v>
      </c>
      <c r="H61" s="59" t="str">
        <f>IF(ISERROR($F61-G61),"-",CONCATENATE((FIXED($F61-G61,4)*10000)," bp"))</f>
        <v>54 bp</v>
      </c>
    </row>
    <row r="62" spans="2:8" x14ac:dyDescent="0.25">
      <c r="B62" s="50"/>
      <c r="C62" s="21"/>
      <c r="D62" s="21"/>
      <c r="E62" s="21"/>
      <c r="F62" s="58"/>
      <c r="G62" s="58"/>
      <c r="H62" s="59"/>
    </row>
    <row r="63" spans="2:8" ht="17.25" x14ac:dyDescent="0.25">
      <c r="B63" s="67" t="s">
        <v>134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13</v>
      </c>
    </row>
    <row r="12" spans="2:7" ht="17.25" x14ac:dyDescent="0.3">
      <c r="B12" s="6" t="s">
        <v>14</v>
      </c>
      <c r="F12" s="4"/>
    </row>
    <row r="13" spans="2:7" x14ac:dyDescent="0.25">
      <c r="B13" s="73" t="s">
        <v>49</v>
      </c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0</v>
      </c>
    </row>
    <row r="15" spans="2:7" s="5" customFormat="1" x14ac:dyDescent="0.25">
      <c r="B15" s="60" t="s">
        <v>15</v>
      </c>
      <c r="C15" s="60"/>
      <c r="D15" s="60"/>
      <c r="E15" s="47">
        <v>59609.307000000008</v>
      </c>
      <c r="F15" s="45">
        <v>58140.98000000001</v>
      </c>
      <c r="G15" s="38">
        <f t="shared" ref="G15:G28" si="0">IF(ISERROR($E15/F15),"-",$E15/F15-1)</f>
        <v>2.5254596671745011E-2</v>
      </c>
    </row>
    <row r="16" spans="2:7" x14ac:dyDescent="0.25">
      <c r="B16" s="1" t="s">
        <v>16</v>
      </c>
      <c r="C16" s="19"/>
      <c r="D16" s="19"/>
      <c r="E16" s="48">
        <v>4153.6710000000003</v>
      </c>
      <c r="F16" s="28">
        <v>3736.1990000000001</v>
      </c>
      <c r="G16" s="29">
        <f t="shared" si="0"/>
        <v>0.11173708895056178</v>
      </c>
    </row>
    <row r="17" spans="2:7" x14ac:dyDescent="0.25">
      <c r="B17" s="1" t="s">
        <v>18</v>
      </c>
      <c r="E17" s="48">
        <v>1840.163</v>
      </c>
      <c r="F17" s="28">
        <v>1370.1750000000002</v>
      </c>
      <c r="G17" s="29">
        <f t="shared" si="0"/>
        <v>0.34301311876220164</v>
      </c>
    </row>
    <row r="18" spans="2:7" x14ac:dyDescent="0.25">
      <c r="B18" s="1" t="s">
        <v>19</v>
      </c>
      <c r="E18" s="48">
        <v>196.56800000000001</v>
      </c>
      <c r="F18" s="28">
        <v>502.22500000000002</v>
      </c>
      <c r="G18" s="29">
        <f t="shared" si="0"/>
        <v>-0.60860570461446561</v>
      </c>
    </row>
    <row r="19" spans="2:7" s="5" customFormat="1" x14ac:dyDescent="0.25">
      <c r="B19" s="5" t="s">
        <v>41</v>
      </c>
      <c r="E19" s="47">
        <v>42162.298000000003</v>
      </c>
      <c r="F19" s="45">
        <v>42207.881999999998</v>
      </c>
      <c r="G19" s="38">
        <f t="shared" si="0"/>
        <v>-1.0799878562964826E-3</v>
      </c>
    </row>
    <row r="20" spans="2:7" x14ac:dyDescent="0.25">
      <c r="B20" s="1" t="s">
        <v>42</v>
      </c>
      <c r="E20" s="48">
        <v>3329.2809999999999</v>
      </c>
      <c r="F20" s="28">
        <v>3069.7220000000002</v>
      </c>
      <c r="G20" s="29">
        <f t="shared" si="0"/>
        <v>8.4554562269808065E-2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44764.936000000002</v>
      </c>
      <c r="F22" s="45">
        <v>42544.569000000003</v>
      </c>
      <c r="G22" s="38">
        <f t="shared" si="0"/>
        <v>5.2189199519214746E-2</v>
      </c>
    </row>
    <row r="23" spans="2:7" s="5" customFormat="1" x14ac:dyDescent="0.25">
      <c r="B23" s="21" t="s">
        <v>44</v>
      </c>
      <c r="C23" s="21"/>
      <c r="D23" s="21"/>
      <c r="E23" s="49">
        <v>1129.2129544499999</v>
      </c>
      <c r="F23" s="46">
        <v>1316.5006868599999</v>
      </c>
      <c r="G23" s="41">
        <f t="shared" si="0"/>
        <v>-0.1422617810072716</v>
      </c>
    </row>
    <row r="24" spans="2:7" x14ac:dyDescent="0.25">
      <c r="B24" s="54" t="s">
        <v>43</v>
      </c>
      <c r="C24" s="54"/>
      <c r="D24" s="54"/>
      <c r="E24" s="61">
        <v>43635.723045550003</v>
      </c>
      <c r="F24" s="62">
        <v>41228.06831314</v>
      </c>
      <c r="G24" s="63">
        <f t="shared" si="0"/>
        <v>5.8398436572946189E-2</v>
      </c>
    </row>
    <row r="25" spans="2:7" s="19" customFormat="1" x14ac:dyDescent="0.25">
      <c r="B25" s="1" t="s">
        <v>23</v>
      </c>
      <c r="C25" s="1"/>
      <c r="D25" s="1"/>
      <c r="E25" s="48">
        <v>20578.613089890008</v>
      </c>
      <c r="F25" s="28">
        <v>19611.287164829992</v>
      </c>
      <c r="G25" s="29">
        <f t="shared" si="0"/>
        <v>4.9324958475687186E-2</v>
      </c>
    </row>
    <row r="26" spans="2:7" x14ac:dyDescent="0.25">
      <c r="B26" s="5" t="s">
        <v>24</v>
      </c>
      <c r="C26" s="5"/>
      <c r="D26" s="5"/>
      <c r="E26" s="47">
        <v>64214.336135440011</v>
      </c>
      <c r="F26" s="45">
        <v>60839.355477969992</v>
      </c>
      <c r="G26" s="38">
        <f t="shared" si="0"/>
        <v>5.5473642528841349E-2</v>
      </c>
    </row>
    <row r="27" spans="2:7" s="5" customFormat="1" x14ac:dyDescent="0.25">
      <c r="B27" s="1" t="s">
        <v>25</v>
      </c>
      <c r="C27" s="1"/>
      <c r="D27" s="1"/>
      <c r="E27" s="48">
        <v>107163.92813544002</v>
      </c>
      <c r="F27" s="28">
        <v>104014.30247796999</v>
      </c>
      <c r="G27" s="29">
        <f t="shared" si="0"/>
        <v>3.0280697773626963E-2</v>
      </c>
    </row>
    <row r="28" spans="2:7" x14ac:dyDescent="0.25">
      <c r="B28" s="5" t="s">
        <v>26</v>
      </c>
      <c r="C28" s="5"/>
      <c r="D28" s="5"/>
      <c r="E28" s="47">
        <v>5491.835</v>
      </c>
      <c r="F28" s="45">
        <v>5305.6819999999998</v>
      </c>
      <c r="G28" s="38">
        <f t="shared" si="0"/>
        <v>3.5085593143350913E-2</v>
      </c>
    </row>
    <row r="29" spans="2:7" x14ac:dyDescent="0.25">
      <c r="E29" s="12"/>
    </row>
    <row r="34" spans="2:7" ht="17.25" x14ac:dyDescent="0.3">
      <c r="B34" s="6" t="s">
        <v>27</v>
      </c>
      <c r="F34" s="4"/>
    </row>
    <row r="35" spans="2:7" x14ac:dyDescent="0.25">
      <c r="B35" s="73" t="s">
        <v>49</v>
      </c>
      <c r="F35" s="4"/>
    </row>
    <row r="36" spans="2:7" x14ac:dyDescent="0.25">
      <c r="B36" s="7"/>
      <c r="C36" s="7"/>
      <c r="D36" s="7"/>
      <c r="E36" s="8" t="str">
        <f>+E14</f>
        <v>3T19</v>
      </c>
      <c r="F36" s="9" t="s">
        <v>143</v>
      </c>
      <c r="G36" s="9" t="s">
        <v>0</v>
      </c>
    </row>
    <row r="37" spans="2:7" x14ac:dyDescent="0.25">
      <c r="B37" s="60" t="s">
        <v>15</v>
      </c>
      <c r="C37" s="60"/>
      <c r="D37" s="60"/>
      <c r="E37" s="47">
        <f t="shared" ref="E37:E50" si="1">+E15</f>
        <v>59609.307000000008</v>
      </c>
      <c r="F37" s="45">
        <v>60823.199000000008</v>
      </c>
      <c r="G37" s="38">
        <f t="shared" ref="G37:G50" si="2">IF(ISERROR($E37/F37),"-",$E37/F37-1)</f>
        <v>-1.9957713832184365E-2</v>
      </c>
    </row>
    <row r="38" spans="2:7" x14ac:dyDescent="0.25">
      <c r="B38" s="1" t="s">
        <v>16</v>
      </c>
      <c r="C38" s="19"/>
      <c r="D38" s="19"/>
      <c r="E38" s="48">
        <f t="shared" si="1"/>
        <v>4153.6710000000003</v>
      </c>
      <c r="F38" s="28">
        <v>4107.8959999999997</v>
      </c>
      <c r="G38" s="29">
        <f t="shared" si="2"/>
        <v>1.1143174023880098E-2</v>
      </c>
    </row>
    <row r="39" spans="2:7" x14ac:dyDescent="0.25">
      <c r="B39" s="1" t="s">
        <v>18</v>
      </c>
      <c r="E39" s="48">
        <f t="shared" si="1"/>
        <v>1840.163</v>
      </c>
      <c r="F39" s="28">
        <v>1758.3330000000001</v>
      </c>
      <c r="G39" s="29">
        <f t="shared" si="2"/>
        <v>4.6538397448037339E-2</v>
      </c>
    </row>
    <row r="40" spans="2:7" x14ac:dyDescent="0.25">
      <c r="B40" s="1" t="s">
        <v>19</v>
      </c>
      <c r="E40" s="48">
        <f t="shared" si="1"/>
        <v>196.56800000000001</v>
      </c>
      <c r="F40" s="28">
        <v>196.30500000000001</v>
      </c>
      <c r="G40" s="29">
        <f t="shared" si="2"/>
        <v>1.3397519166602478E-3</v>
      </c>
    </row>
    <row r="41" spans="2:7" x14ac:dyDescent="0.25">
      <c r="B41" s="5" t="s">
        <v>41</v>
      </c>
      <c r="C41" s="5"/>
      <c r="D41" s="5"/>
      <c r="E41" s="47">
        <f t="shared" si="1"/>
        <v>42162.298000000003</v>
      </c>
      <c r="F41" s="45">
        <v>42875.375999999997</v>
      </c>
      <c r="G41" s="38">
        <f t="shared" si="2"/>
        <v>-1.6631410999171092E-2</v>
      </c>
    </row>
    <row r="42" spans="2:7" x14ac:dyDescent="0.25">
      <c r="B42" s="1" t="s">
        <v>42</v>
      </c>
      <c r="E42" s="48">
        <f t="shared" si="1"/>
        <v>3329.2809999999999</v>
      </c>
      <c r="F42" s="28">
        <v>2878.1320000000001</v>
      </c>
      <c r="G42" s="29">
        <f t="shared" si="2"/>
        <v>0.15675062853267319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0</v>
      </c>
      <c r="G43" s="65" t="str">
        <f t="shared" si="2"/>
        <v>-</v>
      </c>
    </row>
    <row r="44" spans="2:7" x14ac:dyDescent="0.25">
      <c r="B44" s="5" t="s">
        <v>22</v>
      </c>
      <c r="C44" s="5"/>
      <c r="D44" s="5"/>
      <c r="E44" s="47">
        <f t="shared" si="1"/>
        <v>44764.936000000002</v>
      </c>
      <c r="F44" s="45">
        <v>45117.860999999997</v>
      </c>
      <c r="G44" s="38">
        <f t="shared" si="2"/>
        <v>-7.8222901568847369E-3</v>
      </c>
    </row>
    <row r="45" spans="2:7" x14ac:dyDescent="0.25">
      <c r="B45" s="21" t="s">
        <v>44</v>
      </c>
      <c r="C45" s="21"/>
      <c r="D45" s="21"/>
      <c r="E45" s="49">
        <f t="shared" si="1"/>
        <v>1129.2129544499999</v>
      </c>
      <c r="F45" s="46">
        <v>1138.08995534</v>
      </c>
      <c r="G45" s="41">
        <f t="shared" si="2"/>
        <v>-7.7999114642464118E-3</v>
      </c>
    </row>
    <row r="46" spans="2:7" x14ac:dyDescent="0.25">
      <c r="B46" s="54" t="s">
        <v>43</v>
      </c>
      <c r="C46" s="54"/>
      <c r="D46" s="54"/>
      <c r="E46" s="61">
        <f t="shared" si="1"/>
        <v>43635.723045550003</v>
      </c>
      <c r="F46" s="62">
        <v>43979.771044659996</v>
      </c>
      <c r="G46" s="63">
        <f t="shared" si="2"/>
        <v>-7.8228692632488217E-3</v>
      </c>
    </row>
    <row r="47" spans="2:7" x14ac:dyDescent="0.25">
      <c r="B47" s="1" t="s">
        <v>23</v>
      </c>
      <c r="E47" s="48">
        <f t="shared" si="1"/>
        <v>20578.613089890008</v>
      </c>
      <c r="F47" s="28">
        <v>20097.657537380008</v>
      </c>
      <c r="G47" s="29">
        <f t="shared" si="2"/>
        <v>2.3930925861158858E-2</v>
      </c>
    </row>
    <row r="48" spans="2:7" x14ac:dyDescent="0.25">
      <c r="B48" s="5" t="s">
        <v>24</v>
      </c>
      <c r="C48" s="5"/>
      <c r="D48" s="5"/>
      <c r="E48" s="47">
        <f t="shared" si="1"/>
        <v>64214.336135440011</v>
      </c>
      <c r="F48" s="45">
        <v>64077.428582040004</v>
      </c>
      <c r="G48" s="38">
        <f t="shared" si="2"/>
        <v>2.1365956223526883E-3</v>
      </c>
    </row>
    <row r="49" spans="2:7" x14ac:dyDescent="0.25">
      <c r="B49" s="1" t="s">
        <v>25</v>
      </c>
      <c r="E49" s="48">
        <f t="shared" si="1"/>
        <v>107163.92813544002</v>
      </c>
      <c r="F49" s="28">
        <v>107798.02758204</v>
      </c>
      <c r="G49" s="29">
        <f t="shared" si="2"/>
        <v>-5.8822917341172509E-3</v>
      </c>
    </row>
    <row r="50" spans="2:7" x14ac:dyDescent="0.25">
      <c r="B50" s="5" t="s">
        <v>26</v>
      </c>
      <c r="C50" s="5"/>
      <c r="D50" s="5"/>
      <c r="E50" s="47">
        <f t="shared" si="1"/>
        <v>5491.835</v>
      </c>
      <c r="F50" s="45">
        <v>5415.9269999999997</v>
      </c>
      <c r="G50" s="38">
        <f t="shared" si="2"/>
        <v>1.4015698512923169E-2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28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3T19</v>
      </c>
      <c r="F14" s="9" t="str">
        <f>+'KF-B'!F14</f>
        <v>3T18</v>
      </c>
      <c r="G14" s="9" t="s">
        <v>0</v>
      </c>
    </row>
    <row r="15" spans="2:7" x14ac:dyDescent="0.25">
      <c r="B15" s="1" t="s">
        <v>1</v>
      </c>
      <c r="E15" s="30">
        <v>6.4409633294844199E-2</v>
      </c>
      <c r="F15" s="31">
        <v>6.3027336537056791E-2</v>
      </c>
      <c r="G15" s="32" t="str">
        <f>IF(ISERROR($E15-F15),"-",CONCATENATE((FIXED($E15-F15,4)*10000)," bp"))</f>
        <v>14 bp</v>
      </c>
    </row>
    <row r="16" spans="2:7" x14ac:dyDescent="0.25">
      <c r="B16" s="1" t="s">
        <v>4</v>
      </c>
      <c r="E16" s="30">
        <v>6.9025919517156933E-2</v>
      </c>
      <c r="F16" s="31">
        <v>6.773365883236801E-2</v>
      </c>
      <c r="G16" s="32" t="str">
        <f>IF(ISERROR($E16-F16),"-",CONCATENATE((FIXED($E16-F16,4)*10000)," bp"))</f>
        <v>13 bp</v>
      </c>
    </row>
    <row r="17" spans="2:7" x14ac:dyDescent="0.25">
      <c r="B17" s="1" t="s">
        <v>2</v>
      </c>
      <c r="E17" s="30">
        <v>5.7999666724063877E-3</v>
      </c>
      <c r="F17" s="31">
        <v>5.6336757784769672E-3</v>
      </c>
      <c r="G17" s="32" t="str">
        <f>IF(ISERROR($E17-F17),"-",CONCATENATE((FIXED($E17-F17,4)*10000)," bp"))</f>
        <v>2 bp</v>
      </c>
    </row>
    <row r="18" spans="2:7" x14ac:dyDescent="0.25">
      <c r="B18" s="1" t="s">
        <v>3</v>
      </c>
      <c r="E18" s="30">
        <v>1.1495408953289755E-2</v>
      </c>
      <c r="F18" s="31">
        <v>1.0950135223692987E-2</v>
      </c>
      <c r="G18" s="32" t="str">
        <f>IF(ISERROR($E18-F18),"-",CONCATENATE((FIXED($E18-F18,4)*10000)," bp"))</f>
        <v>5 bp</v>
      </c>
    </row>
    <row r="19" spans="2:7" x14ac:dyDescent="0.25">
      <c r="B19" s="1" t="s">
        <v>45</v>
      </c>
      <c r="E19" s="30">
        <v>0.60065802945613855</v>
      </c>
      <c r="F19" s="31">
        <v>0.57501711981776116</v>
      </c>
      <c r="G19" s="32" t="str">
        <f>IF(ISERROR($E19-F19),"-",CONCATENATE((FIXED($E19-F19,4)*10000)," bp"))</f>
        <v>256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27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0">+E14</f>
        <v>3T19</v>
      </c>
      <c r="F30" s="9" t="str">
        <f>+'KF-B'!F36</f>
        <v>2T19</v>
      </c>
      <c r="G30" s="9" t="s">
        <v>0</v>
      </c>
    </row>
    <row r="31" spans="2:7" x14ac:dyDescent="0.25">
      <c r="B31" s="1" t="s">
        <v>1</v>
      </c>
      <c r="E31" s="30">
        <f t="shared" si="0"/>
        <v>6.4409633294844199E-2</v>
      </c>
      <c r="F31" s="31">
        <v>6.4449402343345993E-2</v>
      </c>
      <c r="G31" s="32" t="str">
        <f>IF(ISERROR($E31-F31),"-",CONCATENATE((FIXED($E31-F31,4)*10000)," bp"))</f>
        <v>0 bp</v>
      </c>
    </row>
    <row r="32" spans="2:7" x14ac:dyDescent="0.25">
      <c r="B32" s="1" t="s">
        <v>4</v>
      </c>
      <c r="E32" s="30">
        <f t="shared" si="0"/>
        <v>6.9025919517156933E-2</v>
      </c>
      <c r="F32" s="31">
        <v>6.9112252384446085E-2</v>
      </c>
      <c r="G32" s="32" t="str">
        <f>IF(ISERROR($E32-F32),"-",CONCATENATE((FIXED($E32-F32,4)*10000)," bp"))</f>
        <v>-1 bp</v>
      </c>
    </row>
    <row r="33" spans="2:7" x14ac:dyDescent="0.25">
      <c r="B33" s="1" t="s">
        <v>2</v>
      </c>
      <c r="E33" s="30">
        <f t="shared" si="0"/>
        <v>5.7999666724063877E-3</v>
      </c>
      <c r="F33" s="31">
        <v>5.7969973810456802E-3</v>
      </c>
      <c r="G33" s="32" t="str">
        <f>IF(ISERROR($E33-F33),"-",CONCATENATE((FIXED($E33-F33,4)*10000)," bp"))</f>
        <v>0 bp</v>
      </c>
    </row>
    <row r="34" spans="2:7" x14ac:dyDescent="0.25">
      <c r="B34" s="1" t="s">
        <v>3</v>
      </c>
      <c r="E34" s="30">
        <f t="shared" si="0"/>
        <v>1.1495408953289755E-2</v>
      </c>
      <c r="F34" s="31">
        <v>1.1499367583180934E-2</v>
      </c>
      <c r="G34" s="32" t="str">
        <f>IF(ISERROR($E34-F34),"-",CONCATENATE((FIXED($E34-F34,4)*10000)," bp"))</f>
        <v>0 bp</v>
      </c>
    </row>
    <row r="35" spans="2:7" x14ac:dyDescent="0.25">
      <c r="B35" s="1" t="s">
        <v>45</v>
      </c>
      <c r="E35" s="30">
        <f t="shared" si="0"/>
        <v>0.60065802945613855</v>
      </c>
      <c r="F35" s="31">
        <v>0.59428150657461387</v>
      </c>
      <c r="G35" s="32" t="str">
        <f>IF(ISERROR($E35-F35),"-",CONCATENATE((FIXED($E35-F35,4)*10000)," bp"))</f>
        <v>64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29</v>
      </c>
    </row>
    <row r="12" spans="2:7" ht="17.25" x14ac:dyDescent="0.3">
      <c r="B12" s="6" t="s">
        <v>14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3T19</v>
      </c>
      <c r="F14" s="9" t="str">
        <f>+'KF-B'!F14</f>
        <v>3T18</v>
      </c>
      <c r="G14" s="9" t="s">
        <v>0</v>
      </c>
    </row>
    <row r="15" spans="2:7" x14ac:dyDescent="0.25">
      <c r="B15" s="1" t="s">
        <v>30</v>
      </c>
      <c r="E15" s="30">
        <v>0.16844664473771079</v>
      </c>
      <c r="F15" s="31">
        <v>0.16058285644983322</v>
      </c>
      <c r="G15" s="32" t="str">
        <f>IF(ISERROR($E15-F15),"-",CONCATENATE((FIXED($E15-F15,4)*10000)," bp"))</f>
        <v>79 bp</v>
      </c>
    </row>
    <row r="16" spans="2:7" x14ac:dyDescent="0.25">
      <c r="B16" s="1" t="s">
        <v>31</v>
      </c>
      <c r="E16" s="30">
        <v>0.16844664473771079</v>
      </c>
      <c r="F16" s="31">
        <v>0.16058285644983322</v>
      </c>
      <c r="G16" s="32" t="str">
        <f t="shared" ref="G16:G23" si="0">IF(ISERROR($E16-F16),"-",CONCATENATE((FIXED($E16-F16,4)*10000)," bp"))</f>
        <v>79 bp</v>
      </c>
    </row>
    <row r="17" spans="2:9" x14ac:dyDescent="0.25">
      <c r="B17" s="1" t="s">
        <v>46</v>
      </c>
      <c r="E17" s="30">
        <v>0.16844664473771079</v>
      </c>
      <c r="F17" s="31">
        <v>0.16058285644983322</v>
      </c>
      <c r="G17" s="32" t="str">
        <f t="shared" si="0"/>
        <v>79 bp</v>
      </c>
    </row>
    <row r="18" spans="2:9" x14ac:dyDescent="0.25">
      <c r="B18" s="1" t="s">
        <v>33</v>
      </c>
      <c r="E18" s="30">
        <v>8.6886862193486014E-2</v>
      </c>
      <c r="F18" s="31">
        <v>8.2178729114828167E-2</v>
      </c>
      <c r="G18" s="32" t="str">
        <f t="shared" si="0"/>
        <v>47 bp</v>
      </c>
    </row>
    <row r="19" spans="2:9" s="21" customFormat="1" x14ac:dyDescent="0.25">
      <c r="B19" s="21" t="s">
        <v>11</v>
      </c>
      <c r="E19" s="57">
        <v>0.165692206138806</v>
      </c>
      <c r="F19" s="58">
        <v>0.15521673719654472</v>
      </c>
      <c r="G19" s="59" t="str">
        <f t="shared" si="0"/>
        <v>105 bp</v>
      </c>
    </row>
    <row r="20" spans="2:9" s="21" customFormat="1" x14ac:dyDescent="0.25">
      <c r="B20" s="21" t="s">
        <v>47</v>
      </c>
      <c r="E20" s="57">
        <v>8.5716310989203487E-2</v>
      </c>
      <c r="F20" s="58">
        <v>7.9615723668007024E-2</v>
      </c>
      <c r="G20" s="59" t="str">
        <f t="shared" si="0"/>
        <v>61 bp</v>
      </c>
    </row>
    <row r="21" spans="2:9" x14ac:dyDescent="0.25">
      <c r="B21" s="1" t="s">
        <v>5</v>
      </c>
      <c r="E21" s="30">
        <v>2.0205722802639556</v>
      </c>
      <c r="F21" s="31">
        <v>1.9291961575479561</v>
      </c>
      <c r="G21" s="32" t="str">
        <f t="shared" si="0"/>
        <v>914 bp</v>
      </c>
    </row>
    <row r="22" spans="2:9" x14ac:dyDescent="0.25">
      <c r="B22" s="1" t="s">
        <v>6</v>
      </c>
      <c r="E22" s="30">
        <v>1.287927285847839</v>
      </c>
      <c r="F22" s="31">
        <v>1.2373138425335377</v>
      </c>
      <c r="G22" s="32" t="str">
        <f t="shared" si="0"/>
        <v>506 bp</v>
      </c>
    </row>
    <row r="23" spans="2:9" x14ac:dyDescent="0.25">
      <c r="B23" s="1" t="s">
        <v>12</v>
      </c>
      <c r="E23" s="30">
        <v>0.95717531961480229</v>
      </c>
      <c r="F23" s="31">
        <v>1.0166007006408488</v>
      </c>
      <c r="G23" s="32" t="str">
        <f t="shared" si="0"/>
        <v>-594 bp</v>
      </c>
      <c r="I23" s="78"/>
    </row>
    <row r="29" spans="2:9" ht="17.25" x14ac:dyDescent="0.3">
      <c r="B29" s="6" t="s">
        <v>27</v>
      </c>
      <c r="F29" s="4"/>
    </row>
    <row r="30" spans="2:9" x14ac:dyDescent="0.25">
      <c r="B30" s="13"/>
      <c r="F30" s="4"/>
    </row>
    <row r="31" spans="2:9" x14ac:dyDescent="0.25">
      <c r="B31" s="7"/>
      <c r="C31" s="7"/>
      <c r="D31" s="7"/>
      <c r="E31" s="8" t="str">
        <f>+E14</f>
        <v>3T19</v>
      </c>
      <c r="F31" s="9" t="str">
        <f>+'KF-B'!F36</f>
        <v>2T19</v>
      </c>
      <c r="G31" s="9" t="s">
        <v>0</v>
      </c>
    </row>
    <row r="32" spans="2:9" x14ac:dyDescent="0.25">
      <c r="B32" s="1" t="s">
        <v>30</v>
      </c>
      <c r="E32" s="30">
        <f t="shared" ref="E32:E40" si="1">+E15</f>
        <v>0.16844664473771079</v>
      </c>
      <c r="F32" s="31">
        <v>0.16627506005787626</v>
      </c>
      <c r="G32" s="32" t="str">
        <f t="shared" ref="G32:G40" si="2">IF(ISERROR($E32-F32),"-",CONCATENATE((FIXED($E32-F32,4)*10000)," bp"))</f>
        <v>22 bp</v>
      </c>
    </row>
    <row r="33" spans="2:10" x14ac:dyDescent="0.25">
      <c r="B33" s="1" t="s">
        <v>31</v>
      </c>
      <c r="E33" s="30">
        <f t="shared" si="1"/>
        <v>0.16844664473771079</v>
      </c>
      <c r="F33" s="31">
        <v>0.16627506005787626</v>
      </c>
      <c r="G33" s="32" t="str">
        <f t="shared" si="2"/>
        <v>22 bp</v>
      </c>
    </row>
    <row r="34" spans="2:10" x14ac:dyDescent="0.25">
      <c r="B34" s="1" t="s">
        <v>32</v>
      </c>
      <c r="E34" s="30">
        <f t="shared" si="1"/>
        <v>0.16844664473771079</v>
      </c>
      <c r="F34" s="31">
        <v>0.16627506005787626</v>
      </c>
      <c r="G34" s="32" t="str">
        <f t="shared" si="2"/>
        <v>22 bp</v>
      </c>
    </row>
    <row r="35" spans="2:10" s="21" customFormat="1" x14ac:dyDescent="0.25">
      <c r="B35" s="1" t="s">
        <v>33</v>
      </c>
      <c r="C35" s="1"/>
      <c r="D35" s="1"/>
      <c r="E35" s="30">
        <f t="shared" si="1"/>
        <v>8.6886862193486014E-2</v>
      </c>
      <c r="F35" s="31">
        <v>8.1475715762250656E-2</v>
      </c>
      <c r="G35" s="32" t="str">
        <f t="shared" si="2"/>
        <v>54 bp</v>
      </c>
    </row>
    <row r="36" spans="2:10" s="21" customFormat="1" x14ac:dyDescent="0.25">
      <c r="B36" s="21" t="s">
        <v>11</v>
      </c>
      <c r="E36" s="57">
        <f t="shared" si="1"/>
        <v>0.165692206138806</v>
      </c>
      <c r="F36" s="58">
        <v>0.16354275255739423</v>
      </c>
      <c r="G36" s="59" t="str">
        <f t="shared" si="2"/>
        <v>21 bp</v>
      </c>
    </row>
    <row r="37" spans="2:10" x14ac:dyDescent="0.25">
      <c r="B37" s="21" t="s">
        <v>47</v>
      </c>
      <c r="C37" s="21"/>
      <c r="D37" s="21"/>
      <c r="E37" s="57">
        <f t="shared" si="1"/>
        <v>8.5716310989203487E-2</v>
      </c>
      <c r="F37" s="58">
        <v>8.0359739457866161E-2</v>
      </c>
      <c r="G37" s="59" t="str">
        <f t="shared" si="2"/>
        <v>54 bp</v>
      </c>
    </row>
    <row r="38" spans="2:10" x14ac:dyDescent="0.25">
      <c r="B38" s="1" t="s">
        <v>5</v>
      </c>
      <c r="E38" s="30">
        <f t="shared" si="1"/>
        <v>2.0205722802639556</v>
      </c>
      <c r="F38" s="31">
        <v>2.5446648556543501</v>
      </c>
      <c r="G38" s="32" t="str">
        <f t="shared" si="2"/>
        <v>-5241 bp</v>
      </c>
      <c r="J38" s="78"/>
    </row>
    <row r="39" spans="2:10" x14ac:dyDescent="0.25">
      <c r="B39" s="1" t="s">
        <v>6</v>
      </c>
      <c r="E39" s="30">
        <f t="shared" si="1"/>
        <v>1.287927285847839</v>
      </c>
      <c r="F39" s="31">
        <v>1.2869271672322231</v>
      </c>
      <c r="G39" s="32" t="str">
        <f t="shared" si="2"/>
        <v>10 bp</v>
      </c>
    </row>
    <row r="40" spans="2:10" x14ac:dyDescent="0.25">
      <c r="B40" s="1" t="s">
        <v>12</v>
      </c>
      <c r="E40" s="30">
        <f t="shared" si="1"/>
        <v>0.95717531961480229</v>
      </c>
      <c r="F40" s="31">
        <v>0.96664073429875019</v>
      </c>
      <c r="G40" s="32" t="str">
        <f t="shared" si="2"/>
        <v>-95 bp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79</v>
      </c>
    </row>
    <row r="12" spans="2:9" ht="17.25" x14ac:dyDescent="0.3">
      <c r="B12" s="6" t="s">
        <v>14</v>
      </c>
      <c r="F12" s="4"/>
    </row>
    <row r="13" spans="2:9" x14ac:dyDescent="0.25">
      <c r="B13" s="74" t="s">
        <v>50</v>
      </c>
      <c r="F13" s="4"/>
    </row>
    <row r="14" spans="2:9" x14ac:dyDescent="0.25">
      <c r="B14" s="7"/>
      <c r="C14" s="7"/>
      <c r="D14" s="7"/>
      <c r="E14" s="8" t="str">
        <f>+'KF-B'!E14</f>
        <v>3T19</v>
      </c>
      <c r="F14" s="9" t="str">
        <f>+'KF-B'!F14</f>
        <v>3T18</v>
      </c>
      <c r="G14" s="9" t="s">
        <v>0</v>
      </c>
    </row>
    <row r="15" spans="2:9" x14ac:dyDescent="0.25">
      <c r="B15" s="1" t="s">
        <v>34</v>
      </c>
      <c r="E15" s="33">
        <v>5491</v>
      </c>
      <c r="F15" s="34">
        <v>5470</v>
      </c>
      <c r="G15" s="35">
        <f t="shared" ref="G15:G20" si="0">IF(ISERROR($E15/F15),"-",$E15/F15-1)</f>
        <v>3.8391224862888151E-3</v>
      </c>
      <c r="H15" s="12"/>
      <c r="I15" s="12"/>
    </row>
    <row r="16" spans="2:9" x14ac:dyDescent="0.25">
      <c r="B16" s="1" t="s">
        <v>35</v>
      </c>
      <c r="E16" s="33">
        <v>892</v>
      </c>
      <c r="F16" s="34">
        <v>912</v>
      </c>
      <c r="G16" s="35">
        <f t="shared" si="0"/>
        <v>-2.1929824561403466E-2</v>
      </c>
      <c r="H16" s="12"/>
      <c r="I16" s="12"/>
    </row>
    <row r="17" spans="2:9" x14ac:dyDescent="0.25">
      <c r="B17" s="1" t="s">
        <v>36</v>
      </c>
      <c r="E17" s="33">
        <v>2503523</v>
      </c>
      <c r="F17" s="34">
        <v>2539185</v>
      </c>
      <c r="G17" s="35">
        <f t="shared" si="0"/>
        <v>-1.4044663937444524E-2</v>
      </c>
      <c r="H17" s="12"/>
      <c r="I17" s="12"/>
    </row>
    <row r="18" spans="2:9" x14ac:dyDescent="0.25">
      <c r="B18" s="1" t="s">
        <v>37</v>
      </c>
      <c r="E18" s="33">
        <v>2360320</v>
      </c>
      <c r="F18" s="34">
        <v>2394034</v>
      </c>
      <c r="G18" s="35">
        <f t="shared" si="0"/>
        <v>-1.4082506764732661E-2</v>
      </c>
      <c r="H18" s="12"/>
      <c r="I18" s="12"/>
    </row>
    <row r="19" spans="2:9" x14ac:dyDescent="0.25">
      <c r="B19" s="1" t="s">
        <v>38</v>
      </c>
      <c r="E19" s="33">
        <v>143203</v>
      </c>
      <c r="F19" s="34">
        <v>145151</v>
      </c>
      <c r="G19" s="35">
        <f t="shared" si="0"/>
        <v>-1.3420506920379438E-2</v>
      </c>
      <c r="H19" s="12"/>
      <c r="I19" s="12"/>
    </row>
    <row r="20" spans="2:9" x14ac:dyDescent="0.25">
      <c r="B20" s="1" t="s">
        <v>39</v>
      </c>
      <c r="E20" s="33">
        <v>1832</v>
      </c>
      <c r="F20" s="34">
        <v>1895</v>
      </c>
      <c r="G20" s="35">
        <f t="shared" si="0"/>
        <v>-3.3245382585751937E-2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27</v>
      </c>
      <c r="F28" s="4"/>
      <c r="H28" s="12"/>
      <c r="I28" s="12"/>
    </row>
    <row r="29" spans="2:9" x14ac:dyDescent="0.25">
      <c r="B29" s="74" t="s">
        <v>50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3T19</v>
      </c>
      <c r="F30" s="9" t="str">
        <f>+'KF-B'!F36</f>
        <v>2T19</v>
      </c>
      <c r="G30" s="9" t="s">
        <v>0</v>
      </c>
      <c r="H30" s="12"/>
      <c r="I30" s="12"/>
    </row>
    <row r="31" spans="2:9" x14ac:dyDescent="0.25">
      <c r="B31" s="1" t="s">
        <v>34</v>
      </c>
      <c r="E31" s="33">
        <f t="shared" ref="E31:E36" si="1">+E15</f>
        <v>5491</v>
      </c>
      <c r="F31" s="34">
        <v>5476</v>
      </c>
      <c r="G31" s="35">
        <f t="shared" ref="G31:G36" si="2">IF(ISERROR($E31/F31),"-",$E31/F31-1)</f>
        <v>2.7392257121987562E-3</v>
      </c>
      <c r="H31" s="12"/>
      <c r="I31" s="12"/>
    </row>
    <row r="32" spans="2:9" x14ac:dyDescent="0.25">
      <c r="B32" s="1" t="s">
        <v>35</v>
      </c>
      <c r="E32" s="33">
        <f t="shared" si="1"/>
        <v>892</v>
      </c>
      <c r="F32" s="34">
        <v>896</v>
      </c>
      <c r="G32" s="35">
        <f t="shared" si="2"/>
        <v>-4.4642857142856984E-3</v>
      </c>
      <c r="H32" s="12"/>
      <c r="I32" s="12"/>
    </row>
    <row r="33" spans="2:9" x14ac:dyDescent="0.25">
      <c r="B33" s="1" t="s">
        <v>36</v>
      </c>
      <c r="E33" s="33">
        <f t="shared" si="1"/>
        <v>2503523</v>
      </c>
      <c r="F33" s="34">
        <v>2513323</v>
      </c>
      <c r="G33" s="35">
        <f t="shared" si="2"/>
        <v>-3.8992202753088678E-3</v>
      </c>
      <c r="H33" s="12"/>
      <c r="I33" s="12"/>
    </row>
    <row r="34" spans="2:9" x14ac:dyDescent="0.25">
      <c r="B34" s="1" t="s">
        <v>37</v>
      </c>
      <c r="E34" s="33">
        <f t="shared" si="1"/>
        <v>2360320</v>
      </c>
      <c r="F34" s="34">
        <v>2369478</v>
      </c>
      <c r="G34" s="35">
        <f t="shared" si="2"/>
        <v>-3.8649862965598469E-3</v>
      </c>
      <c r="H34" s="12"/>
      <c r="I34" s="12"/>
    </row>
    <row r="35" spans="2:9" x14ac:dyDescent="0.25">
      <c r="B35" s="1" t="s">
        <v>38</v>
      </c>
      <c r="E35" s="33">
        <f t="shared" si="1"/>
        <v>143203</v>
      </c>
      <c r="F35" s="34">
        <v>143845</v>
      </c>
      <c r="G35" s="35">
        <f t="shared" si="2"/>
        <v>-4.4631374048454964E-3</v>
      </c>
      <c r="H35" s="12"/>
      <c r="I35" s="12"/>
    </row>
    <row r="36" spans="2:9" x14ac:dyDescent="0.25">
      <c r="B36" s="1" t="s">
        <v>39</v>
      </c>
      <c r="E36" s="33">
        <f t="shared" si="1"/>
        <v>1832</v>
      </c>
      <c r="F36" s="34">
        <v>1848</v>
      </c>
      <c r="G36" s="35">
        <f t="shared" si="2"/>
        <v>-8.6580086580086979E-3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48</v>
      </c>
    </row>
    <row r="10" spans="2:10" x14ac:dyDescent="0.25">
      <c r="B10" s="74" t="s">
        <v>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tr">
        <f>+'KF-B'!E14</f>
        <v>3T19</v>
      </c>
      <c r="I14" s="9" t="str">
        <f>+'KF-B'!F14</f>
        <v>3T18</v>
      </c>
      <c r="J14" s="9" t="s">
        <v>0</v>
      </c>
    </row>
    <row r="15" spans="2:10" x14ac:dyDescent="0.25">
      <c r="B15" s="5" t="s">
        <v>80</v>
      </c>
      <c r="C15" s="5"/>
      <c r="D15" s="5"/>
      <c r="E15" s="5"/>
      <c r="F15" s="5"/>
      <c r="G15" s="5"/>
      <c r="H15" s="17">
        <v>425.44600000000003</v>
      </c>
      <c r="I15" s="37">
        <v>416.34399999999999</v>
      </c>
      <c r="J15" s="38">
        <f>IF(ISERROR($H15/I15),"-",$H15/I15-1)</f>
        <v>2.186172972349798E-2</v>
      </c>
    </row>
    <row r="16" spans="2:10" x14ac:dyDescent="0.25">
      <c r="B16" s="1" t="s">
        <v>81</v>
      </c>
      <c r="H16" s="20">
        <v>29.504999999999999</v>
      </c>
      <c r="I16" s="25">
        <v>32.408999999999999</v>
      </c>
      <c r="J16" s="35">
        <f t="shared" ref="J16:J40" si="0">IF(ISERROR($H16/I16),"-",$H16/I16-1)</f>
        <v>-8.960473942423397E-2</v>
      </c>
    </row>
    <row r="17" spans="2:11" x14ac:dyDescent="0.25">
      <c r="B17" s="1" t="s">
        <v>82</v>
      </c>
      <c r="H17" s="20">
        <v>4.5369999999999999</v>
      </c>
      <c r="I17" s="25">
        <v>14.949</v>
      </c>
      <c r="J17" s="35">
        <f t="shared" si="0"/>
        <v>-0.69650143822329258</v>
      </c>
    </row>
    <row r="18" spans="2:11" x14ac:dyDescent="0.25">
      <c r="B18" s="5" t="s">
        <v>83</v>
      </c>
      <c r="C18" s="5"/>
      <c r="D18" s="5"/>
      <c r="E18" s="5"/>
      <c r="F18" s="5"/>
      <c r="G18" s="5"/>
      <c r="H18" s="17">
        <v>292.73700000000002</v>
      </c>
      <c r="I18" s="37">
        <v>290.541</v>
      </c>
      <c r="J18" s="38">
        <f t="shared" si="0"/>
        <v>7.5583136287133978E-3</v>
      </c>
    </row>
    <row r="19" spans="2:11" x14ac:dyDescent="0.25">
      <c r="B19" s="1" t="s">
        <v>84</v>
      </c>
      <c r="H19" s="20">
        <v>-1.415</v>
      </c>
      <c r="I19" s="25">
        <v>35.518000000000001</v>
      </c>
      <c r="J19" s="35">
        <f t="shared" si="0"/>
        <v>-1.0398389548961091</v>
      </c>
    </row>
    <row r="20" spans="2:11" x14ac:dyDescent="0.25">
      <c r="B20" s="1" t="s">
        <v>85</v>
      </c>
      <c r="H20" s="20">
        <v>-7.1999999999999995E-2</v>
      </c>
      <c r="I20" s="25">
        <v>1.232</v>
      </c>
      <c r="J20" s="35">
        <f t="shared" si="0"/>
        <v>-1.0584415584415585</v>
      </c>
    </row>
    <row r="21" spans="2:11" x14ac:dyDescent="0.25">
      <c r="B21" s="1" t="s">
        <v>100</v>
      </c>
      <c r="H21" s="20">
        <v>69.611999999999995</v>
      </c>
      <c r="I21" s="25">
        <v>80.627999999999986</v>
      </c>
      <c r="J21" s="35">
        <f t="shared" si="0"/>
        <v>-0.13662747432653655</v>
      </c>
    </row>
    <row r="22" spans="2:11" ht="17.25" x14ac:dyDescent="0.3">
      <c r="B22" s="6" t="s">
        <v>86</v>
      </c>
      <c r="C22" s="6"/>
      <c r="D22" s="6"/>
      <c r="E22" s="6"/>
      <c r="F22" s="6"/>
      <c r="G22" s="6"/>
      <c r="H22" s="18">
        <v>820.35</v>
      </c>
      <c r="I22" s="27">
        <v>871.62099999999987</v>
      </c>
      <c r="J22" s="39">
        <f t="shared" si="0"/>
        <v>-5.8822584586649351E-2</v>
      </c>
      <c r="K22" s="12"/>
    </row>
    <row r="23" spans="2:11" x14ac:dyDescent="0.25">
      <c r="B23" s="19" t="s">
        <v>87</v>
      </c>
      <c r="C23" s="19"/>
      <c r="D23" s="19"/>
      <c r="E23" s="19"/>
      <c r="F23" s="19"/>
      <c r="G23" s="19"/>
      <c r="H23" s="20">
        <v>449.55599999999998</v>
      </c>
      <c r="I23" s="25">
        <v>447.15700000000004</v>
      </c>
      <c r="J23" s="35">
        <f t="shared" si="0"/>
        <v>5.3650060269658795E-3</v>
      </c>
    </row>
    <row r="24" spans="2:11" s="21" customFormat="1" x14ac:dyDescent="0.25">
      <c r="B24" s="21" t="s">
        <v>88</v>
      </c>
      <c r="H24" s="22">
        <v>320.916</v>
      </c>
      <c r="I24" s="23">
        <v>315.209</v>
      </c>
      <c r="J24" s="35">
        <f t="shared" si="0"/>
        <v>1.8105447496740146E-2</v>
      </c>
    </row>
    <row r="25" spans="2:11" s="21" customFormat="1" x14ac:dyDescent="0.25">
      <c r="B25" s="21" t="s">
        <v>89</v>
      </c>
      <c r="H25" s="22">
        <v>128.63999999999999</v>
      </c>
      <c r="I25" s="23">
        <v>131.94800000000001</v>
      </c>
      <c r="J25" s="35">
        <f t="shared" si="0"/>
        <v>-2.5070482311213671E-2</v>
      </c>
    </row>
    <row r="26" spans="2:11" x14ac:dyDescent="0.25">
      <c r="B26" s="1" t="s">
        <v>90</v>
      </c>
      <c r="H26" s="20">
        <v>40.756999999999998</v>
      </c>
      <c r="I26" s="25">
        <v>39.479999999999997</v>
      </c>
      <c r="J26" s="35">
        <f t="shared" si="0"/>
        <v>3.2345491388044545E-2</v>
      </c>
    </row>
    <row r="27" spans="2:11" ht="17.25" x14ac:dyDescent="0.3">
      <c r="B27" s="6" t="s">
        <v>91</v>
      </c>
      <c r="C27" s="6"/>
      <c r="D27" s="6"/>
      <c r="E27" s="6"/>
      <c r="F27" s="6"/>
      <c r="G27" s="6"/>
      <c r="H27" s="18">
        <v>330.03700000000003</v>
      </c>
      <c r="I27" s="27">
        <v>384.98399999999981</v>
      </c>
      <c r="J27" s="39">
        <f t="shared" si="0"/>
        <v>-0.14272541196517208</v>
      </c>
    </row>
    <row r="28" spans="2:11" x14ac:dyDescent="0.25">
      <c r="B28" s="1" t="s">
        <v>92</v>
      </c>
      <c r="H28" s="20">
        <v>38.845999999999997</v>
      </c>
      <c r="I28" s="25">
        <v>25.417999999999999</v>
      </c>
      <c r="J28" s="35">
        <f t="shared" si="0"/>
        <v>0.52828704067983301</v>
      </c>
    </row>
    <row r="29" spans="2:11" x14ac:dyDescent="0.25">
      <c r="B29" s="1" t="s">
        <v>93</v>
      </c>
      <c r="H29" s="20">
        <v>6.9079999999999995</v>
      </c>
      <c r="I29" s="25">
        <v>24.218</v>
      </c>
      <c r="J29" s="35">
        <f t="shared" si="0"/>
        <v>-0.71475761830043771</v>
      </c>
    </row>
    <row r="30" spans="2:11" s="21" customFormat="1" x14ac:dyDescent="0.25">
      <c r="B30" s="21" t="s">
        <v>141</v>
      </c>
      <c r="H30" s="22">
        <v>6.4119999999999999</v>
      </c>
      <c r="I30" s="23">
        <v>24.196000000000002</v>
      </c>
      <c r="J30" s="35">
        <f t="shared" si="0"/>
        <v>-0.73499752025128129</v>
      </c>
    </row>
    <row r="31" spans="2:11" s="21" customFormat="1" x14ac:dyDescent="0.25">
      <c r="B31" s="21" t="s">
        <v>101</v>
      </c>
      <c r="H31" s="22">
        <v>0.496</v>
      </c>
      <c r="I31" s="23">
        <v>2.1999999999999999E-2</v>
      </c>
      <c r="J31" s="35">
        <f t="shared" si="0"/>
        <v>21.545454545454547</v>
      </c>
    </row>
    <row r="32" spans="2:11" x14ac:dyDescent="0.25">
      <c r="B32" s="1" t="s">
        <v>94</v>
      </c>
      <c r="H32" s="20">
        <v>1.609</v>
      </c>
      <c r="I32" s="25">
        <v>-4.2000000000000003E-2</v>
      </c>
      <c r="J32" s="35">
        <f t="shared" si="0"/>
        <v>-39.30952380952381</v>
      </c>
    </row>
    <row r="33" spans="2:10" x14ac:dyDescent="0.25">
      <c r="B33" s="1" t="s">
        <v>95</v>
      </c>
      <c r="H33" s="20">
        <v>5.4050000000000002</v>
      </c>
      <c r="I33" s="25">
        <v>4.0540000000000003</v>
      </c>
      <c r="J33" s="35">
        <f t="shared" si="0"/>
        <v>0.33325111001480012</v>
      </c>
    </row>
    <row r="34" spans="2:10" x14ac:dyDescent="0.25">
      <c r="B34" s="1" t="s">
        <v>102</v>
      </c>
      <c r="H34" s="20">
        <v>93.866</v>
      </c>
      <c r="I34" s="25">
        <v>13.827</v>
      </c>
      <c r="J34" s="35">
        <f t="shared" si="0"/>
        <v>5.7886020105590514</v>
      </c>
    </row>
    <row r="35" spans="2:10" x14ac:dyDescent="0.25">
      <c r="B35" s="1" t="s">
        <v>103</v>
      </c>
      <c r="H35" s="20">
        <v>-62.247</v>
      </c>
      <c r="I35" s="25">
        <v>-22.16</v>
      </c>
      <c r="J35" s="35">
        <f t="shared" si="0"/>
        <v>1.8089801444043321</v>
      </c>
    </row>
    <row r="36" spans="2:10" ht="17.25" x14ac:dyDescent="0.3">
      <c r="B36" s="6" t="s">
        <v>96</v>
      </c>
      <c r="C36" s="6"/>
      <c r="D36" s="6"/>
      <c r="E36" s="6"/>
      <c r="F36" s="6"/>
      <c r="G36" s="6"/>
      <c r="H36" s="18">
        <v>308.88800000000003</v>
      </c>
      <c r="I36" s="27">
        <v>323.00299999999976</v>
      </c>
      <c r="J36" s="39">
        <f t="shared" si="0"/>
        <v>-4.3699284526768301E-2</v>
      </c>
    </row>
    <row r="37" spans="2:10" x14ac:dyDescent="0.25">
      <c r="B37" s="1" t="s">
        <v>104</v>
      </c>
      <c r="H37" s="20">
        <v>40.832000000000001</v>
      </c>
      <c r="I37" s="25">
        <v>67.981999999999999</v>
      </c>
      <c r="J37" s="35">
        <f t="shared" si="0"/>
        <v>-0.3993704215821835</v>
      </c>
    </row>
    <row r="38" spans="2:10" x14ac:dyDescent="0.25">
      <c r="B38" s="5" t="s">
        <v>97</v>
      </c>
      <c r="C38" s="5"/>
      <c r="D38" s="5"/>
      <c r="E38" s="5"/>
      <c r="F38" s="5"/>
      <c r="G38" s="5"/>
      <c r="H38" s="17">
        <v>268.05600000000004</v>
      </c>
      <c r="I38" s="37">
        <v>255.02099999999999</v>
      </c>
      <c r="J38" s="38">
        <f t="shared" si="0"/>
        <v>5.1113437716894028E-2</v>
      </c>
    </row>
    <row r="39" spans="2:10" x14ac:dyDescent="0.25">
      <c r="B39" s="1" t="s">
        <v>98</v>
      </c>
      <c r="H39" s="10">
        <v>0.998</v>
      </c>
      <c r="I39" s="11">
        <v>0.84199999999999997</v>
      </c>
      <c r="J39" s="35">
        <f t="shared" si="0"/>
        <v>0.18527315914489306</v>
      </c>
    </row>
    <row r="40" spans="2:10" s="24" customFormat="1" ht="17.25" x14ac:dyDescent="0.3">
      <c r="B40" s="6" t="s">
        <v>99</v>
      </c>
      <c r="C40" s="6"/>
      <c r="D40" s="6"/>
      <c r="E40" s="6"/>
      <c r="F40" s="6"/>
      <c r="G40" s="6"/>
      <c r="H40" s="18">
        <v>267.05800000000005</v>
      </c>
      <c r="I40" s="27">
        <v>254.179</v>
      </c>
      <c r="J40" s="39">
        <f t="shared" si="0"/>
        <v>5.0669016716565984E-2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51</v>
      </c>
    </row>
    <row r="10" spans="2:11" x14ac:dyDescent="0.25">
      <c r="B10" s="74" t="s">
        <v>49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3T19</v>
      </c>
      <c r="G14" s="9" t="str">
        <f>+'KF-B'!F14</f>
        <v>3T18</v>
      </c>
      <c r="H14" s="9" t="s">
        <v>0</v>
      </c>
      <c r="I14" s="9" t="str">
        <f>+'KF-B'!F36</f>
        <v>2T19</v>
      </c>
      <c r="J14" s="9" t="s">
        <v>0</v>
      </c>
    </row>
    <row r="15" spans="2:11" s="19" customFormat="1" x14ac:dyDescent="0.25">
      <c r="B15" s="19" t="s">
        <v>20</v>
      </c>
      <c r="F15" s="20">
        <v>5341.009</v>
      </c>
      <c r="G15" s="25">
        <v>4388.9610000000002</v>
      </c>
      <c r="H15" s="35">
        <f t="shared" ref="H15:H57" si="0">IF(ISERROR($F15/G15),"-",$F15/G15-1)</f>
        <v>0.21691876505623986</v>
      </c>
      <c r="I15" s="25">
        <v>5969.4080000000004</v>
      </c>
      <c r="J15" s="35">
        <f t="shared" ref="J15:J57" si="1">IF(ISERROR($F15/I15),"-",$F15/I15-1)</f>
        <v>-0.10526990281113313</v>
      </c>
      <c r="K15" s="25"/>
    </row>
    <row r="16" spans="2:11" s="19" customFormat="1" x14ac:dyDescent="0.25">
      <c r="B16" s="19" t="s">
        <v>133</v>
      </c>
      <c r="F16" s="20">
        <v>93.665000000000006</v>
      </c>
      <c r="G16" s="25">
        <v>76.067999999999998</v>
      </c>
      <c r="H16" s="35">
        <f t="shared" si="0"/>
        <v>0.23133249198085926</v>
      </c>
      <c r="I16" s="25">
        <v>81.394000000000005</v>
      </c>
      <c r="J16" s="35">
        <f t="shared" si="1"/>
        <v>0.15076049831682914</v>
      </c>
      <c r="K16" s="25"/>
    </row>
    <row r="17" spans="2:11" s="21" customFormat="1" x14ac:dyDescent="0.25">
      <c r="B17" s="21" t="s">
        <v>17</v>
      </c>
      <c r="F17" s="22">
        <v>90.662000000000006</v>
      </c>
      <c r="G17" s="23">
        <v>76.067999999999998</v>
      </c>
      <c r="H17" s="41">
        <f t="shared" si="0"/>
        <v>0.19185465636009891</v>
      </c>
      <c r="I17" s="23">
        <v>81.394000000000005</v>
      </c>
      <c r="J17" s="41">
        <f t="shared" si="1"/>
        <v>0.11386588692041189</v>
      </c>
      <c r="K17" s="23"/>
    </row>
    <row r="18" spans="2:11" s="21" customFormat="1" x14ac:dyDescent="0.25">
      <c r="B18" s="21" t="s">
        <v>107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16</v>
      </c>
      <c r="F19" s="22">
        <v>3.0030000000000001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106</v>
      </c>
      <c r="F20" s="20">
        <v>80.168999999999997</v>
      </c>
      <c r="G20" s="25">
        <v>278.64499999999998</v>
      </c>
      <c r="H20" s="35">
        <f t="shared" si="0"/>
        <v>-0.7122898311471586</v>
      </c>
      <c r="I20" s="25">
        <v>84.268000000000001</v>
      </c>
      <c r="J20" s="35">
        <f t="shared" si="1"/>
        <v>-4.8642426543883843E-2</v>
      </c>
      <c r="K20" s="25"/>
    </row>
    <row r="21" spans="2:11" s="19" customFormat="1" x14ac:dyDescent="0.25">
      <c r="B21" s="21" t="s">
        <v>107</v>
      </c>
      <c r="C21" s="21"/>
      <c r="D21" s="21"/>
      <c r="E21" s="21"/>
      <c r="F21" s="22">
        <v>48.298999999999999</v>
      </c>
      <c r="G21" s="23">
        <v>242.054</v>
      </c>
      <c r="H21" s="41">
        <f t="shared" si="0"/>
        <v>-0.8004618804068514</v>
      </c>
      <c r="I21" s="23">
        <v>52.326999999999998</v>
      </c>
      <c r="J21" s="41">
        <f t="shared" si="1"/>
        <v>-7.6977468610850974E-2</v>
      </c>
      <c r="K21" s="23"/>
    </row>
    <row r="22" spans="2:11" s="19" customFormat="1" x14ac:dyDescent="0.25">
      <c r="B22" s="21" t="s">
        <v>16</v>
      </c>
      <c r="C22" s="21"/>
      <c r="D22" s="21"/>
      <c r="E22" s="21"/>
      <c r="F22" s="22">
        <v>31.87</v>
      </c>
      <c r="G22" s="23">
        <v>36.591000000000001</v>
      </c>
      <c r="H22" s="41">
        <f t="shared" si="0"/>
        <v>-0.1290207974638572</v>
      </c>
      <c r="I22" s="23">
        <v>31.940999999999999</v>
      </c>
      <c r="J22" s="41">
        <f t="shared" si="1"/>
        <v>-2.2228483766945084E-3</v>
      </c>
      <c r="K22" s="23"/>
    </row>
    <row r="23" spans="2:11" s="19" customFormat="1" x14ac:dyDescent="0.25">
      <c r="B23" s="19" t="s">
        <v>140</v>
      </c>
      <c r="F23" s="20">
        <v>5716.7710000000006</v>
      </c>
      <c r="G23" s="25">
        <v>4867.1220000000003</v>
      </c>
      <c r="H23" s="35">
        <f t="shared" si="0"/>
        <v>0.17456907798900456</v>
      </c>
      <c r="I23" s="25">
        <v>5607.1440000000002</v>
      </c>
      <c r="J23" s="35">
        <f t="shared" si="1"/>
        <v>1.9551308116930954E-2</v>
      </c>
      <c r="K23" s="25"/>
    </row>
    <row r="24" spans="2:11" s="21" customFormat="1" x14ac:dyDescent="0.25">
      <c r="B24" s="21" t="s">
        <v>107</v>
      </c>
      <c r="F24" s="22">
        <v>1791.864</v>
      </c>
      <c r="G24" s="23">
        <v>1128.1210000000001</v>
      </c>
      <c r="H24" s="35">
        <f t="shared" si="0"/>
        <v>0.58836153214061238</v>
      </c>
      <c r="I24" s="23">
        <v>1706.0060000000001</v>
      </c>
      <c r="J24" s="35">
        <f t="shared" si="1"/>
        <v>5.0326903891311003E-2</v>
      </c>
      <c r="K24" s="23"/>
    </row>
    <row r="25" spans="2:11" s="21" customFormat="1" x14ac:dyDescent="0.25">
      <c r="B25" s="21" t="s">
        <v>16</v>
      </c>
      <c r="F25" s="22">
        <v>3924.9070000000002</v>
      </c>
      <c r="G25" s="23">
        <v>3739.0010000000002</v>
      </c>
      <c r="H25" s="35">
        <f t="shared" si="0"/>
        <v>4.9720767659596765E-2</v>
      </c>
      <c r="I25" s="23">
        <v>3901.1379999999999</v>
      </c>
      <c r="J25" s="35">
        <f t="shared" si="1"/>
        <v>6.0928375258706424E-3</v>
      </c>
      <c r="K25" s="23"/>
    </row>
    <row r="26" spans="2:11" s="19" customFormat="1" x14ac:dyDescent="0.25">
      <c r="B26" s="19" t="s">
        <v>116</v>
      </c>
      <c r="F26" s="20">
        <v>42829.588000000003</v>
      </c>
      <c r="G26" s="25">
        <v>42728.894</v>
      </c>
      <c r="H26" s="35">
        <f t="shared" si="0"/>
        <v>2.3565786654811127E-3</v>
      </c>
      <c r="I26" s="25">
        <v>43489.440999999999</v>
      </c>
      <c r="J26" s="35">
        <f t="shared" si="1"/>
        <v>-1.5172717441918726E-2</v>
      </c>
      <c r="K26" s="25"/>
    </row>
    <row r="27" spans="2:11" s="19" customFormat="1" x14ac:dyDescent="0.25">
      <c r="B27" s="21" t="s">
        <v>117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118</v>
      </c>
      <c r="C28" s="21"/>
      <c r="D28" s="21"/>
      <c r="E28" s="21"/>
      <c r="F28" s="22">
        <v>667.29</v>
      </c>
      <c r="G28" s="23">
        <v>521.01199999999994</v>
      </c>
      <c r="H28" s="41">
        <f t="shared" si="0"/>
        <v>0.28075744896470711</v>
      </c>
      <c r="I28" s="23">
        <v>614.06500000000005</v>
      </c>
      <c r="J28" s="41">
        <f t="shared" si="1"/>
        <v>8.667649190232285E-2</v>
      </c>
      <c r="K28" s="23"/>
    </row>
    <row r="29" spans="2:11" s="19" customFormat="1" x14ac:dyDescent="0.25">
      <c r="B29" s="21" t="s">
        <v>41</v>
      </c>
      <c r="C29" s="21"/>
      <c r="D29" s="21"/>
      <c r="E29" s="21"/>
      <c r="F29" s="22">
        <v>42162.298000000003</v>
      </c>
      <c r="G29" s="23">
        <v>42207.881999999998</v>
      </c>
      <c r="H29" s="41">
        <f t="shared" si="0"/>
        <v>-1.0799878562964826E-3</v>
      </c>
      <c r="I29" s="23">
        <v>42875.375999999997</v>
      </c>
      <c r="J29" s="41">
        <f t="shared" si="1"/>
        <v>-1.6631410999171092E-2</v>
      </c>
      <c r="K29" s="25"/>
    </row>
    <row r="30" spans="2:11" s="19" customFormat="1" x14ac:dyDescent="0.25">
      <c r="B30" s="19" t="s">
        <v>119</v>
      </c>
      <c r="F30" s="20">
        <v>940.22699999999998</v>
      </c>
      <c r="G30" s="25">
        <v>706.86699999999996</v>
      </c>
      <c r="H30" s="35">
        <f t="shared" si="0"/>
        <v>0.33013282555275603</v>
      </c>
      <c r="I30" s="25">
        <v>942.55</v>
      </c>
      <c r="J30" s="35">
        <f t="shared" si="1"/>
        <v>-2.4645907378918475E-3</v>
      </c>
      <c r="K30" s="25"/>
    </row>
    <row r="31" spans="2:11" s="19" customFormat="1" x14ac:dyDescent="0.25">
      <c r="B31" s="19" t="s">
        <v>108</v>
      </c>
      <c r="F31" s="20">
        <v>805.39599999999996</v>
      </c>
      <c r="G31" s="25">
        <v>886.23199999999997</v>
      </c>
      <c r="H31" s="35">
        <f t="shared" si="0"/>
        <v>-9.1213136063694411E-2</v>
      </c>
      <c r="I31" s="25">
        <v>829.95100000000002</v>
      </c>
      <c r="J31" s="35">
        <f t="shared" si="1"/>
        <v>-2.9586083997730106E-2</v>
      </c>
      <c r="K31" s="25"/>
    </row>
    <row r="32" spans="2:11" s="19" customFormat="1" x14ac:dyDescent="0.25">
      <c r="B32" s="19" t="s">
        <v>17</v>
      </c>
      <c r="F32" s="20">
        <v>119.13500000000001</v>
      </c>
      <c r="G32" s="25">
        <v>138.154</v>
      </c>
      <c r="H32" s="35">
        <f t="shared" si="0"/>
        <v>-0.13766521418127586</v>
      </c>
      <c r="I32" s="25">
        <v>128.148</v>
      </c>
      <c r="J32" s="35">
        <f t="shared" si="1"/>
        <v>-7.0332740269063776E-2</v>
      </c>
      <c r="K32" s="25"/>
    </row>
    <row r="33" spans="2:11" s="19" customFormat="1" x14ac:dyDescent="0.25">
      <c r="B33" s="19" t="s">
        <v>19</v>
      </c>
      <c r="F33" s="20">
        <v>196.56800000000001</v>
      </c>
      <c r="G33" s="25">
        <v>502.22500000000002</v>
      </c>
      <c r="H33" s="35">
        <f t="shared" si="0"/>
        <v>-0.60860570461446561</v>
      </c>
      <c r="I33" s="25">
        <v>196.30500000000001</v>
      </c>
      <c r="J33" s="35">
        <f t="shared" si="1"/>
        <v>1.3397519166602478E-3</v>
      </c>
      <c r="K33" s="25"/>
    </row>
    <row r="34" spans="2:11" s="19" customFormat="1" x14ac:dyDescent="0.25">
      <c r="B34" s="19" t="s">
        <v>109</v>
      </c>
      <c r="F34" s="20">
        <v>46.621000000000002</v>
      </c>
      <c r="G34" s="25">
        <v>50.283999999999999</v>
      </c>
      <c r="H34" s="35">
        <f t="shared" si="0"/>
        <v>-7.284623339432017E-2</v>
      </c>
      <c r="I34" s="25">
        <v>47.825000000000003</v>
      </c>
      <c r="J34" s="35">
        <f t="shared" si="1"/>
        <v>-2.5175117616309528E-2</v>
      </c>
      <c r="K34" s="25"/>
    </row>
    <row r="35" spans="2:11" s="19" customFormat="1" x14ac:dyDescent="0.25">
      <c r="B35" s="19" t="s">
        <v>120</v>
      </c>
      <c r="F35" s="20">
        <v>970.173</v>
      </c>
      <c r="G35" s="25">
        <v>993.28399999999999</v>
      </c>
      <c r="H35" s="35">
        <f t="shared" si="0"/>
        <v>-2.3267262937890831E-2</v>
      </c>
      <c r="I35" s="25">
        <v>968.101</v>
      </c>
      <c r="J35" s="35">
        <f t="shared" si="1"/>
        <v>2.1402725542065681E-3</v>
      </c>
      <c r="K35" s="25"/>
    </row>
    <row r="36" spans="2:11" s="19" customFormat="1" x14ac:dyDescent="0.25">
      <c r="B36" s="19" t="s">
        <v>66</v>
      </c>
      <c r="F36" s="20">
        <v>357.28500000000003</v>
      </c>
      <c r="G36" s="25">
        <v>354.97399999999999</v>
      </c>
      <c r="H36" s="35">
        <f t="shared" si="0"/>
        <v>6.5103359682681106E-3</v>
      </c>
      <c r="I36" s="25">
        <v>358.06900000000002</v>
      </c>
      <c r="J36" s="35">
        <f t="shared" si="1"/>
        <v>-2.189522131209376E-3</v>
      </c>
      <c r="K36" s="25"/>
    </row>
    <row r="37" spans="2:11" s="19" customFormat="1" x14ac:dyDescent="0.25">
      <c r="B37" s="19" t="s">
        <v>110</v>
      </c>
      <c r="F37" s="20">
        <v>1861.0830000000001</v>
      </c>
      <c r="G37" s="25">
        <v>1933.8</v>
      </c>
      <c r="H37" s="35">
        <f t="shared" si="0"/>
        <v>-3.7603164753335361E-2</v>
      </c>
      <c r="I37" s="25">
        <v>1886.229</v>
      </c>
      <c r="J37" s="35">
        <f t="shared" si="1"/>
        <v>-1.3331361144378495E-2</v>
      </c>
      <c r="K37" s="25"/>
    </row>
    <row r="38" spans="2:11" s="6" customFormat="1" ht="17.25" x14ac:dyDescent="0.3">
      <c r="B38" s="19" t="s">
        <v>111</v>
      </c>
      <c r="C38" s="19"/>
      <c r="D38" s="19"/>
      <c r="E38" s="19"/>
      <c r="F38" s="20">
        <v>251.61699999999999</v>
      </c>
      <c r="G38" s="25">
        <v>235.47</v>
      </c>
      <c r="H38" s="35">
        <f t="shared" si="0"/>
        <v>6.8573491315241819E-2</v>
      </c>
      <c r="I38" s="25">
        <v>234.36600000000001</v>
      </c>
      <c r="J38" s="35">
        <f t="shared" si="1"/>
        <v>7.360709317904468E-2</v>
      </c>
      <c r="K38" s="40"/>
    </row>
    <row r="39" spans="2:11" s="19" customFormat="1" ht="17.25" x14ac:dyDescent="0.3">
      <c r="B39" s="6" t="s">
        <v>121</v>
      </c>
      <c r="C39" s="6"/>
      <c r="D39" s="6"/>
      <c r="E39" s="6"/>
      <c r="F39" s="18">
        <v>59609.307000000008</v>
      </c>
      <c r="G39" s="40">
        <v>58140.98000000001</v>
      </c>
      <c r="H39" s="39">
        <f t="shared" si="0"/>
        <v>2.5254596671745011E-2</v>
      </c>
      <c r="I39" s="40">
        <v>60823.199000000008</v>
      </c>
      <c r="J39" s="39">
        <f t="shared" si="1"/>
        <v>-1.9957713832184365E-2</v>
      </c>
      <c r="K39" s="25"/>
    </row>
    <row r="40" spans="2:11" s="19" customFormat="1" x14ac:dyDescent="0.25">
      <c r="B40" s="19" t="s">
        <v>122</v>
      </c>
      <c r="F40" s="20">
        <v>94.879000000000005</v>
      </c>
      <c r="G40" s="25">
        <v>76.754000000000005</v>
      </c>
      <c r="H40" s="35">
        <f t="shared" si="0"/>
        <v>0.23614404461005289</v>
      </c>
      <c r="I40" s="25">
        <v>83.347999999999999</v>
      </c>
      <c r="J40" s="35">
        <f t="shared" si="1"/>
        <v>0.1383476508134569</v>
      </c>
      <c r="K40" s="25"/>
    </row>
    <row r="41" spans="2:11" s="21" customFormat="1" x14ac:dyDescent="0.25">
      <c r="B41" s="19" t="s">
        <v>112</v>
      </c>
      <c r="C41" s="19"/>
      <c r="D41" s="19"/>
      <c r="E41" s="19"/>
      <c r="F41" s="20">
        <v>51550.462000000007</v>
      </c>
      <c r="G41" s="25">
        <v>50732.22</v>
      </c>
      <c r="H41" s="35">
        <f t="shared" si="0"/>
        <v>1.6128645661475316E-2</v>
      </c>
      <c r="I41" s="25">
        <v>52969.934999999998</v>
      </c>
      <c r="J41" s="35">
        <f t="shared" si="1"/>
        <v>-2.6797710814634557E-2</v>
      </c>
      <c r="K41" s="23"/>
    </row>
    <row r="42" spans="2:11" s="21" customFormat="1" x14ac:dyDescent="0.25">
      <c r="B42" s="21" t="s">
        <v>113</v>
      </c>
      <c r="F42" s="22">
        <v>2471.6579999999999</v>
      </c>
      <c r="G42" s="23">
        <v>3968.0030000000002</v>
      </c>
      <c r="H42" s="35">
        <f t="shared" si="0"/>
        <v>-0.37710278948881848</v>
      </c>
      <c r="I42" s="23">
        <v>3955.8870000000002</v>
      </c>
      <c r="J42" s="35">
        <f t="shared" si="1"/>
        <v>-0.37519499419472802</v>
      </c>
      <c r="K42" s="23"/>
    </row>
    <row r="43" spans="2:11" s="21" customFormat="1" x14ac:dyDescent="0.25">
      <c r="B43" s="21" t="s">
        <v>114</v>
      </c>
      <c r="F43" s="22">
        <v>380.89699999999999</v>
      </c>
      <c r="G43" s="23">
        <v>511.59100000000001</v>
      </c>
      <c r="H43" s="35">
        <f t="shared" si="0"/>
        <v>-0.25546579200963271</v>
      </c>
      <c r="I43" s="23">
        <v>387.03699999999998</v>
      </c>
      <c r="J43" s="35">
        <f t="shared" si="1"/>
        <v>-1.5864116350633117E-2</v>
      </c>
      <c r="K43" s="23"/>
    </row>
    <row r="44" spans="2:11" s="21" customFormat="1" x14ac:dyDescent="0.25">
      <c r="B44" s="21" t="s">
        <v>22</v>
      </c>
      <c r="F44" s="22">
        <v>44764.936000000002</v>
      </c>
      <c r="G44" s="23">
        <v>42544.569000000003</v>
      </c>
      <c r="H44" s="35">
        <f t="shared" si="0"/>
        <v>5.2189199519214746E-2</v>
      </c>
      <c r="I44" s="23">
        <v>45117.860999999997</v>
      </c>
      <c r="J44" s="35">
        <f t="shared" si="1"/>
        <v>-7.8222901568847369E-3</v>
      </c>
      <c r="K44" s="23"/>
    </row>
    <row r="45" spans="2:11" s="21" customFormat="1" x14ac:dyDescent="0.25">
      <c r="B45" s="21" t="s">
        <v>123</v>
      </c>
      <c r="F45" s="22">
        <v>3329.2809999999999</v>
      </c>
      <c r="G45" s="23">
        <v>3069.7220000000002</v>
      </c>
      <c r="H45" s="35">
        <f t="shared" si="0"/>
        <v>8.4554562269808065E-2</v>
      </c>
      <c r="I45" s="23">
        <v>2878.1320000000001</v>
      </c>
      <c r="J45" s="35">
        <f t="shared" si="1"/>
        <v>0.15675062853267319</v>
      </c>
      <c r="K45" s="23"/>
    </row>
    <row r="46" spans="2:11" x14ac:dyDescent="0.25">
      <c r="B46" s="21" t="s">
        <v>115</v>
      </c>
      <c r="C46" s="21"/>
      <c r="D46" s="21"/>
      <c r="E46" s="21"/>
      <c r="F46" s="22">
        <v>603.69000000000005</v>
      </c>
      <c r="G46" s="23">
        <v>638.33500000000004</v>
      </c>
      <c r="H46" s="35">
        <f t="shared" si="0"/>
        <v>-5.4274009728434103E-2</v>
      </c>
      <c r="I46" s="23">
        <v>631.01800000000003</v>
      </c>
      <c r="J46" s="35">
        <f t="shared" si="1"/>
        <v>-4.3307797875813292E-2</v>
      </c>
      <c r="K46" s="11"/>
    </row>
    <row r="47" spans="2:11" x14ac:dyDescent="0.25">
      <c r="B47" s="1" t="s">
        <v>17</v>
      </c>
      <c r="F47" s="22">
        <v>238.06299999999999</v>
      </c>
      <c r="G47" s="11">
        <v>152.886</v>
      </c>
      <c r="H47" s="35">
        <f t="shared" si="0"/>
        <v>0.55712753293303496</v>
      </c>
      <c r="I47" s="11">
        <v>201.90799999999999</v>
      </c>
      <c r="J47" s="35">
        <f t="shared" si="1"/>
        <v>0.17906670364720578</v>
      </c>
      <c r="K47" s="11"/>
    </row>
    <row r="48" spans="2:11" x14ac:dyDescent="0.25">
      <c r="B48" s="19" t="s">
        <v>124</v>
      </c>
      <c r="F48" s="22">
        <v>609.59</v>
      </c>
      <c r="G48" s="11">
        <v>599.75599999999997</v>
      </c>
      <c r="H48" s="35">
        <f t="shared" si="0"/>
        <v>1.6396667978311186E-2</v>
      </c>
      <c r="I48" s="11">
        <v>608.97500000000002</v>
      </c>
      <c r="J48" s="35">
        <f t="shared" si="1"/>
        <v>1.0098936737961139E-3</v>
      </c>
      <c r="K48" s="11"/>
    </row>
    <row r="49" spans="2:11" x14ac:dyDescent="0.25">
      <c r="B49" s="1" t="s">
        <v>105</v>
      </c>
      <c r="F49" s="22">
        <v>478.03800000000001</v>
      </c>
      <c r="G49" s="11">
        <v>518.79899999999998</v>
      </c>
      <c r="H49" s="35">
        <f t="shared" si="0"/>
        <v>-7.8568000323824827E-2</v>
      </c>
      <c r="I49" s="11">
        <v>490.47</v>
      </c>
      <c r="J49" s="35">
        <f t="shared" si="1"/>
        <v>-2.534711603156159E-2</v>
      </c>
      <c r="K49" s="11"/>
    </row>
    <row r="50" spans="2:11" x14ac:dyDescent="0.25">
      <c r="B50" s="19" t="s">
        <v>125</v>
      </c>
      <c r="F50" s="22">
        <v>352.61</v>
      </c>
      <c r="G50" s="11">
        <v>263.34899999999999</v>
      </c>
      <c r="H50" s="35">
        <f t="shared" si="0"/>
        <v>0.3389456576634049</v>
      </c>
      <c r="I50" s="11">
        <v>331.87099999999998</v>
      </c>
      <c r="J50" s="35">
        <f t="shared" si="1"/>
        <v>6.2491148669211904E-2</v>
      </c>
      <c r="K50" s="11"/>
    </row>
    <row r="51" spans="2:11" s="6" customFormat="1" ht="17.25" x14ac:dyDescent="0.3">
      <c r="B51" s="19" t="s">
        <v>126</v>
      </c>
      <c r="C51" s="1"/>
      <c r="D51" s="1"/>
      <c r="E51" s="1"/>
      <c r="F51" s="22">
        <v>211.035</v>
      </c>
      <c r="G51" s="11">
        <v>199.577</v>
      </c>
      <c r="H51" s="35">
        <f t="shared" si="0"/>
        <v>5.7411425164222374E-2</v>
      </c>
      <c r="I51" s="11">
        <v>221.46799999999999</v>
      </c>
      <c r="J51" s="35">
        <f t="shared" si="1"/>
        <v>-4.7108385861614255E-2</v>
      </c>
      <c r="K51" s="40"/>
    </row>
    <row r="52" spans="2:11" ht="17.25" x14ac:dyDescent="0.3">
      <c r="B52" s="6" t="s">
        <v>127</v>
      </c>
      <c r="C52" s="6"/>
      <c r="D52" s="6"/>
      <c r="E52" s="6"/>
      <c r="F52" s="18">
        <v>53534.677000000011</v>
      </c>
      <c r="G52" s="40">
        <v>52543.341</v>
      </c>
      <c r="H52" s="39">
        <f t="shared" si="0"/>
        <v>1.8867014946765792E-2</v>
      </c>
      <c r="I52" s="40">
        <v>54907.974999999999</v>
      </c>
      <c r="J52" s="39">
        <f t="shared" si="1"/>
        <v>-2.5010902332493368E-2</v>
      </c>
      <c r="K52" s="25"/>
    </row>
    <row r="53" spans="2:11" x14ac:dyDescent="0.25">
      <c r="B53" s="19" t="s">
        <v>7</v>
      </c>
      <c r="C53" s="19"/>
      <c r="D53" s="19"/>
      <c r="E53" s="19"/>
      <c r="F53" s="20">
        <v>5491.835</v>
      </c>
      <c r="G53" s="25">
        <v>5305.6819999999998</v>
      </c>
      <c r="H53" s="35">
        <f t="shared" si="0"/>
        <v>3.5085593143350913E-2</v>
      </c>
      <c r="I53" s="25">
        <v>5415.9269999999997</v>
      </c>
      <c r="J53" s="35">
        <f t="shared" si="1"/>
        <v>1.4015698512923169E-2</v>
      </c>
      <c r="K53" s="25"/>
    </row>
    <row r="54" spans="2:11" x14ac:dyDescent="0.25">
      <c r="B54" s="19" t="s">
        <v>142</v>
      </c>
      <c r="C54" s="19"/>
      <c r="D54" s="19"/>
      <c r="E54" s="19"/>
      <c r="F54" s="20">
        <v>572.476</v>
      </c>
      <c r="G54" s="25">
        <v>280.90199999999999</v>
      </c>
      <c r="H54" s="35">
        <f t="shared" si="0"/>
        <v>1.0379918975300995</v>
      </c>
      <c r="I54" s="25">
        <v>489.50400000000002</v>
      </c>
      <c r="J54" s="35">
        <f t="shared" si="1"/>
        <v>0.16950218997188982</v>
      </c>
      <c r="K54" s="25"/>
    </row>
    <row r="55" spans="2:11" s="6" customFormat="1" ht="17.25" x14ac:dyDescent="0.3">
      <c r="B55" s="19" t="s">
        <v>64</v>
      </c>
      <c r="C55" s="19"/>
      <c r="D55" s="19"/>
      <c r="E55" s="19"/>
      <c r="F55" s="20">
        <v>10.319000000000001</v>
      </c>
      <c r="G55" s="25">
        <v>11.055</v>
      </c>
      <c r="H55" s="35">
        <f t="shared" si="0"/>
        <v>-6.6576209859791846E-2</v>
      </c>
      <c r="I55" s="25">
        <v>9.7929999999999993</v>
      </c>
      <c r="J55" s="35">
        <f t="shared" si="1"/>
        <v>5.3711834984172535E-2</v>
      </c>
      <c r="K55" s="27"/>
    </row>
    <row r="56" spans="2:11" s="6" customFormat="1" ht="17.25" x14ac:dyDescent="0.3">
      <c r="B56" s="6" t="s">
        <v>128</v>
      </c>
      <c r="F56" s="18">
        <v>6074.63</v>
      </c>
      <c r="G56" s="27">
        <v>5597.6390000000001</v>
      </c>
      <c r="H56" s="39">
        <f t="shared" si="0"/>
        <v>8.5212890649075446E-2</v>
      </c>
      <c r="I56" s="27">
        <v>5915.2239999999993</v>
      </c>
      <c r="J56" s="39">
        <f t="shared" si="1"/>
        <v>2.6948430017189606E-2</v>
      </c>
      <c r="K56" s="27"/>
    </row>
    <row r="57" spans="2:11" ht="17.25" x14ac:dyDescent="0.3">
      <c r="B57" s="6" t="s">
        <v>129</v>
      </c>
      <c r="C57" s="6"/>
      <c r="D57" s="6"/>
      <c r="E57" s="6"/>
      <c r="F57" s="18">
        <v>59609.307000000008</v>
      </c>
      <c r="G57" s="27">
        <v>58140.98</v>
      </c>
      <c r="H57" s="39">
        <f t="shared" si="0"/>
        <v>2.5254596671745233E-2</v>
      </c>
      <c r="I57" s="27">
        <v>60823.199000000001</v>
      </c>
      <c r="J57" s="39">
        <f t="shared" si="1"/>
        <v>-1.9957713832184254E-2</v>
      </c>
    </row>
    <row r="58" spans="2:11" x14ac:dyDescent="0.25">
      <c r="B58" s="19"/>
      <c r="G58" s="12"/>
      <c r="H58" s="26"/>
      <c r="I58" s="12"/>
      <c r="J58" s="26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52</v>
      </c>
    </row>
    <row r="12" spans="2:9" ht="17.25" x14ac:dyDescent="0.3">
      <c r="B12" s="6" t="s">
        <v>14</v>
      </c>
      <c r="G12" s="4"/>
    </row>
    <row r="13" spans="2:9" x14ac:dyDescent="0.25">
      <c r="B13" s="73" t="s">
        <v>49</v>
      </c>
      <c r="G13" s="4"/>
    </row>
    <row r="14" spans="2:9" x14ac:dyDescent="0.25">
      <c r="B14" s="7"/>
      <c r="C14" s="7"/>
      <c r="D14" s="7"/>
      <c r="E14" s="7"/>
      <c r="F14" s="8" t="str">
        <f>+'KF-B'!E14</f>
        <v>3T19</v>
      </c>
      <c r="G14" s="9" t="str">
        <f>+'KF-B'!F14</f>
        <v>3T18</v>
      </c>
      <c r="H14" s="9" t="s">
        <v>0</v>
      </c>
    </row>
    <row r="15" spans="2:9" x14ac:dyDescent="0.25">
      <c r="B15" s="1" t="s">
        <v>22</v>
      </c>
      <c r="F15" s="10">
        <v>44764.936000000002</v>
      </c>
      <c r="G15" s="11">
        <v>42544.569000000003</v>
      </c>
      <c r="H15" s="35">
        <f t="shared" ref="H15:H25" si="0">IF(ISERROR($F15/G15),"-",$F15/G15-1)</f>
        <v>5.2189199519214746E-2</v>
      </c>
      <c r="I15" s="12"/>
    </row>
    <row r="16" spans="2:9" s="5" customFormat="1" x14ac:dyDescent="0.25">
      <c r="B16" s="5" t="s">
        <v>43</v>
      </c>
      <c r="F16" s="17">
        <v>43635.723045550003</v>
      </c>
      <c r="G16" s="37">
        <v>41228.06831314</v>
      </c>
      <c r="H16" s="38">
        <f t="shared" si="0"/>
        <v>5.8398436572946189E-2</v>
      </c>
    </row>
    <row r="17" spans="2:11" x14ac:dyDescent="0.25">
      <c r="B17" s="1" t="s">
        <v>55</v>
      </c>
      <c r="F17" s="10">
        <v>3019.7249999999999</v>
      </c>
      <c r="G17" s="11">
        <v>2680.2799999999993</v>
      </c>
      <c r="H17" s="35">
        <f t="shared" si="0"/>
        <v>0.1266453504857703</v>
      </c>
    </row>
    <row r="18" spans="2:11" x14ac:dyDescent="0.25">
      <c r="B18" s="1" t="s">
        <v>56</v>
      </c>
      <c r="F18" s="10">
        <v>40615.998045550004</v>
      </c>
      <c r="G18" s="11">
        <v>38547.788313140001</v>
      </c>
      <c r="H18" s="35">
        <f t="shared" si="0"/>
        <v>5.3653136091986964E-2</v>
      </c>
    </row>
    <row r="19" spans="2:11" s="21" customFormat="1" x14ac:dyDescent="0.25">
      <c r="B19" s="21" t="s">
        <v>130</v>
      </c>
      <c r="F19" s="22">
        <v>30956.514999999999</v>
      </c>
      <c r="G19" s="23">
        <v>28038.99</v>
      </c>
      <c r="H19" s="41">
        <f t="shared" si="0"/>
        <v>0.10405242842199369</v>
      </c>
    </row>
    <row r="20" spans="2:11" s="21" customFormat="1" x14ac:dyDescent="0.25">
      <c r="B20" s="21" t="s">
        <v>131</v>
      </c>
      <c r="F20" s="22">
        <v>8574.7039999999997</v>
      </c>
      <c r="G20" s="23">
        <v>9911.3731469499999</v>
      </c>
      <c r="H20" s="41">
        <f t="shared" si="0"/>
        <v>-0.13486215553909697</v>
      </c>
    </row>
    <row r="21" spans="2:11" s="21" customFormat="1" x14ac:dyDescent="0.25">
      <c r="B21" s="21" t="s">
        <v>132</v>
      </c>
      <c r="F21" s="22">
        <v>1083.3689999999999</v>
      </c>
      <c r="G21" s="23">
        <v>869.46799999999996</v>
      </c>
      <c r="H21" s="41">
        <f t="shared" si="0"/>
        <v>0.24601365432655364</v>
      </c>
      <c r="K21" s="64"/>
    </row>
    <row r="22" spans="2:11" x14ac:dyDescent="0.25">
      <c r="B22" s="1" t="s">
        <v>9</v>
      </c>
      <c r="F22" s="10">
        <v>33871.245286893085</v>
      </c>
      <c r="G22" s="11">
        <v>30586.77752353586</v>
      </c>
      <c r="H22" s="35">
        <f t="shared" si="0"/>
        <v>0.10738194832162029</v>
      </c>
    </row>
    <row r="23" spans="2:11" x14ac:dyDescent="0.25">
      <c r="B23" s="1" t="s">
        <v>10</v>
      </c>
      <c r="F23" s="10">
        <v>9763.0677131069169</v>
      </c>
      <c r="G23" s="11">
        <v>10913.333623414139</v>
      </c>
      <c r="H23" s="35">
        <f t="shared" si="0"/>
        <v>-0.10540005006713715</v>
      </c>
    </row>
    <row r="24" spans="2:11" x14ac:dyDescent="0.25">
      <c r="B24" s="1" t="s">
        <v>23</v>
      </c>
      <c r="F24" s="10">
        <v>20578.613089890008</v>
      </c>
      <c r="G24" s="11">
        <v>19611.287164829992</v>
      </c>
      <c r="H24" s="35">
        <f t="shared" si="0"/>
        <v>4.9324958475687186E-2</v>
      </c>
    </row>
    <row r="25" spans="2:11" s="5" customFormat="1" x14ac:dyDescent="0.25">
      <c r="B25" s="5" t="s">
        <v>24</v>
      </c>
      <c r="F25" s="17">
        <v>64214.336135440011</v>
      </c>
      <c r="G25" s="37">
        <v>60839.355477969992</v>
      </c>
      <c r="H25" s="38">
        <f t="shared" si="0"/>
        <v>5.5473642528841349E-2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27</v>
      </c>
      <c r="G33" s="4"/>
    </row>
    <row r="34" spans="2:8" x14ac:dyDescent="0.25">
      <c r="B34" s="73" t="s">
        <v>49</v>
      </c>
      <c r="G34" s="4"/>
    </row>
    <row r="35" spans="2:8" x14ac:dyDescent="0.25">
      <c r="B35" s="7"/>
      <c r="C35" s="7"/>
      <c r="D35" s="7"/>
      <c r="E35" s="7"/>
      <c r="F35" s="8" t="str">
        <f>+F14</f>
        <v>3T19</v>
      </c>
      <c r="G35" s="9" t="str">
        <f>+'KF-B'!F36</f>
        <v>2T19</v>
      </c>
      <c r="H35" s="9" t="s">
        <v>0</v>
      </c>
    </row>
    <row r="36" spans="2:8" x14ac:dyDescent="0.25">
      <c r="B36" s="1" t="s">
        <v>22</v>
      </c>
      <c r="F36" s="10">
        <f>+F15</f>
        <v>44764.936000000002</v>
      </c>
      <c r="G36" s="11">
        <v>45117.860999999997</v>
      </c>
      <c r="H36" s="35">
        <f t="shared" ref="H36:H46" si="1">IF(ISERROR($F36/G36),"-",$F36/G36-1)</f>
        <v>-7.8222901568847369E-3</v>
      </c>
    </row>
    <row r="37" spans="2:8" x14ac:dyDescent="0.25">
      <c r="B37" s="5" t="s">
        <v>43</v>
      </c>
      <c r="C37" s="5"/>
      <c r="D37" s="5"/>
      <c r="E37" s="5"/>
      <c r="F37" s="17">
        <f t="shared" ref="F37:F46" si="2">+F16</f>
        <v>43635.723045550003</v>
      </c>
      <c r="G37" s="37">
        <v>43979.771044659996</v>
      </c>
      <c r="H37" s="38">
        <f t="shared" si="1"/>
        <v>-7.8228692632488217E-3</v>
      </c>
    </row>
    <row r="38" spans="2:8" x14ac:dyDescent="0.25">
      <c r="B38" s="1" t="s">
        <v>55</v>
      </c>
      <c r="F38" s="10">
        <f t="shared" si="2"/>
        <v>3019.7249999999999</v>
      </c>
      <c r="G38" s="11">
        <v>2643.3870000000002</v>
      </c>
      <c r="H38" s="35">
        <f t="shared" si="1"/>
        <v>0.1423696189774708</v>
      </c>
    </row>
    <row r="39" spans="2:8" x14ac:dyDescent="0.25">
      <c r="B39" s="1" t="s">
        <v>56</v>
      </c>
      <c r="F39" s="10">
        <f t="shared" si="2"/>
        <v>40615.998045550004</v>
      </c>
      <c r="G39" s="11">
        <v>41336.384044659993</v>
      </c>
      <c r="H39" s="35">
        <f t="shared" si="1"/>
        <v>-1.7427407252934346E-2</v>
      </c>
    </row>
    <row r="40" spans="2:8" x14ac:dyDescent="0.25">
      <c r="B40" s="21" t="s">
        <v>130</v>
      </c>
      <c r="C40" s="21"/>
      <c r="D40" s="21"/>
      <c r="E40" s="21"/>
      <c r="F40" s="22">
        <f t="shared" si="2"/>
        <v>30956.514999999999</v>
      </c>
      <c r="G40" s="23">
        <v>31372.593000000001</v>
      </c>
      <c r="H40" s="41">
        <f t="shared" si="1"/>
        <v>-1.3262467657678245E-2</v>
      </c>
    </row>
    <row r="41" spans="2:8" x14ac:dyDescent="0.25">
      <c r="B41" s="21" t="s">
        <v>131</v>
      </c>
      <c r="C41" s="21"/>
      <c r="D41" s="21"/>
      <c r="E41" s="21"/>
      <c r="F41" s="22">
        <f t="shared" si="2"/>
        <v>8574.7039999999997</v>
      </c>
      <c r="G41" s="23">
        <v>8752.1110000000008</v>
      </c>
      <c r="H41" s="41">
        <f t="shared" si="1"/>
        <v>-2.0270195384862078E-2</v>
      </c>
    </row>
    <row r="42" spans="2:8" x14ac:dyDescent="0.25">
      <c r="B42" s="21" t="s">
        <v>132</v>
      </c>
      <c r="C42" s="21"/>
      <c r="D42" s="21"/>
      <c r="E42" s="21"/>
      <c r="F42" s="22">
        <f t="shared" si="2"/>
        <v>1083.3689999999999</v>
      </c>
      <c r="G42" s="23">
        <v>1210.4449999999999</v>
      </c>
      <c r="H42" s="41">
        <f t="shared" si="1"/>
        <v>-0.1049828781976877</v>
      </c>
    </row>
    <row r="43" spans="2:8" x14ac:dyDescent="0.25">
      <c r="B43" s="1" t="s">
        <v>9</v>
      </c>
      <c r="F43" s="10">
        <f t="shared" si="2"/>
        <v>33871.245286893085</v>
      </c>
      <c r="G43" s="11">
        <v>33906.379785754194</v>
      </c>
      <c r="H43" s="35">
        <f t="shared" si="1"/>
        <v>-1.0362208847749521E-3</v>
      </c>
    </row>
    <row r="44" spans="2:8" x14ac:dyDescent="0.25">
      <c r="B44" s="1" t="s">
        <v>10</v>
      </c>
      <c r="F44" s="10">
        <f t="shared" si="2"/>
        <v>9763.0677131069169</v>
      </c>
      <c r="G44" s="11">
        <v>10072.156214245808</v>
      </c>
      <c r="H44" s="35">
        <f t="shared" si="1"/>
        <v>-3.0687421299296802E-2</v>
      </c>
    </row>
    <row r="45" spans="2:8" x14ac:dyDescent="0.25">
      <c r="B45" s="1" t="s">
        <v>23</v>
      </c>
      <c r="F45" s="10">
        <f t="shared" si="2"/>
        <v>20578.613089890008</v>
      </c>
      <c r="G45" s="11">
        <v>20097.657537380008</v>
      </c>
      <c r="H45" s="35">
        <f t="shared" si="1"/>
        <v>2.3930925861158858E-2</v>
      </c>
    </row>
    <row r="46" spans="2:8" x14ac:dyDescent="0.25">
      <c r="B46" s="5" t="s">
        <v>24</v>
      </c>
      <c r="C46" s="5"/>
      <c r="D46" s="5"/>
      <c r="E46" s="5"/>
      <c r="F46" s="17">
        <f t="shared" si="2"/>
        <v>64214.336135440011</v>
      </c>
      <c r="G46" s="37">
        <v>64077.428582040004</v>
      </c>
      <c r="H46" s="38">
        <f t="shared" si="1"/>
        <v>2.1365956223526883E-3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53</v>
      </c>
    </row>
    <row r="12" spans="2:8" ht="17.25" x14ac:dyDescent="0.3">
      <c r="B12" s="6" t="s">
        <v>14</v>
      </c>
      <c r="G12" s="4"/>
    </row>
    <row r="13" spans="2:8" x14ac:dyDescent="0.25">
      <c r="B13" s="73" t="s">
        <v>49</v>
      </c>
      <c r="G13" s="4"/>
    </row>
    <row r="14" spans="2:8" x14ac:dyDescent="0.25">
      <c r="B14" s="7"/>
      <c r="C14" s="7"/>
      <c r="D14" s="7"/>
      <c r="E14" s="7"/>
      <c r="F14" s="8" t="str">
        <f>+'KF-B'!E14</f>
        <v>3T19</v>
      </c>
      <c r="G14" s="9" t="str">
        <f>+'KF-B'!F14</f>
        <v>3T18</v>
      </c>
      <c r="H14" s="9" t="s">
        <v>0</v>
      </c>
    </row>
    <row r="15" spans="2:8" x14ac:dyDescent="0.25">
      <c r="B15" s="5" t="s">
        <v>41</v>
      </c>
      <c r="C15" s="5"/>
      <c r="D15" s="5"/>
      <c r="E15" s="5"/>
      <c r="F15" s="17">
        <v>42162.298000000003</v>
      </c>
      <c r="G15" s="37">
        <v>42207.881999999998</v>
      </c>
      <c r="H15" s="68">
        <f>+F15/G15-1</f>
        <v>-1.0799878562964826E-3</v>
      </c>
    </row>
    <row r="16" spans="2:8" s="21" customFormat="1" x14ac:dyDescent="0.25">
      <c r="B16" s="21" t="s">
        <v>54</v>
      </c>
      <c r="F16" s="22">
        <v>43050.023000000001</v>
      </c>
      <c r="G16" s="23">
        <v>43287.976000000002</v>
      </c>
      <c r="H16" s="26">
        <f t="shared" ref="H16:H23" si="0">+F16/G16-1</f>
        <v>-5.49697680482919E-3</v>
      </c>
    </row>
    <row r="17" spans="2:8" x14ac:dyDescent="0.25">
      <c r="B17" s="1" t="s">
        <v>55</v>
      </c>
      <c r="F17" s="10">
        <v>2995.9720000000043</v>
      </c>
      <c r="G17" s="11">
        <v>3226.1670000000031</v>
      </c>
      <c r="H17" s="26">
        <f t="shared" si="0"/>
        <v>-7.1352474933876198E-2</v>
      </c>
    </row>
    <row r="18" spans="2:8" x14ac:dyDescent="0.25">
      <c r="B18" s="1" t="s">
        <v>56</v>
      </c>
      <c r="F18" s="10">
        <v>40053.008000000002</v>
      </c>
      <c r="G18" s="11">
        <v>40061.809000000001</v>
      </c>
      <c r="H18" s="26">
        <f t="shared" si="0"/>
        <v>-2.1968553641693589E-4</v>
      </c>
    </row>
    <row r="19" spans="2:8" x14ac:dyDescent="0.25">
      <c r="B19" s="21" t="s">
        <v>57</v>
      </c>
      <c r="C19" s="21"/>
      <c r="D19" s="21"/>
      <c r="E19" s="21"/>
      <c r="F19" s="22">
        <v>32743.412</v>
      </c>
      <c r="G19" s="23">
        <v>32984.366999999998</v>
      </c>
      <c r="H19" s="66">
        <f t="shared" si="0"/>
        <v>-7.3051273047015641E-3</v>
      </c>
    </row>
    <row r="20" spans="2:8" x14ac:dyDescent="0.25">
      <c r="B20" s="21" t="s">
        <v>58</v>
      </c>
      <c r="C20" s="21"/>
      <c r="D20" s="21"/>
      <c r="E20" s="21"/>
      <c r="F20" s="22">
        <v>7309.5960000000014</v>
      </c>
      <c r="G20" s="23">
        <v>7077.4420000000027</v>
      </c>
      <c r="H20" s="66">
        <f t="shared" si="0"/>
        <v>3.2801964325528621E-2</v>
      </c>
    </row>
    <row r="21" spans="2:8" x14ac:dyDescent="0.25">
      <c r="B21" s="5" t="s">
        <v>59</v>
      </c>
      <c r="C21" s="5"/>
      <c r="D21" s="5"/>
      <c r="E21" s="5"/>
      <c r="F21" s="17">
        <v>31938.806</v>
      </c>
      <c r="G21" s="37">
        <v>31256.008000000002</v>
      </c>
      <c r="H21" s="68">
        <f t="shared" si="0"/>
        <v>2.1845336103062163E-2</v>
      </c>
    </row>
    <row r="22" spans="2:8" x14ac:dyDescent="0.25">
      <c r="B22" s="21" t="s">
        <v>57</v>
      </c>
      <c r="C22" s="21"/>
      <c r="D22" s="21"/>
      <c r="E22" s="21"/>
      <c r="F22" s="22">
        <v>29840.069</v>
      </c>
      <c r="G22" s="23">
        <v>29332.764999999999</v>
      </c>
      <c r="H22" s="66">
        <f t="shared" si="0"/>
        <v>1.7294789632003704E-2</v>
      </c>
    </row>
    <row r="23" spans="2:8" x14ac:dyDescent="0.25">
      <c r="B23" s="21" t="s">
        <v>58</v>
      </c>
      <c r="C23" s="21"/>
      <c r="D23" s="21"/>
      <c r="E23" s="21"/>
      <c r="F23" s="22">
        <v>2098.737000000001</v>
      </c>
      <c r="G23" s="23">
        <v>1923.2430000000022</v>
      </c>
      <c r="H23" s="66">
        <f t="shared" si="0"/>
        <v>9.1248999736382119E-2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27</v>
      </c>
      <c r="G30" s="4"/>
    </row>
    <row r="31" spans="2:8" x14ac:dyDescent="0.25">
      <c r="B31" s="73" t="s">
        <v>49</v>
      </c>
      <c r="G31" s="4"/>
    </row>
    <row r="32" spans="2:8" x14ac:dyDescent="0.25">
      <c r="B32" s="7"/>
      <c r="C32" s="7"/>
      <c r="D32" s="7"/>
      <c r="E32" s="7"/>
      <c r="F32" s="8" t="str">
        <f>+F14</f>
        <v>3T19</v>
      </c>
      <c r="G32" s="9" t="str">
        <f>+'KF-B'!F36</f>
        <v>2T19</v>
      </c>
      <c r="H32" s="9" t="s">
        <v>0</v>
      </c>
    </row>
    <row r="33" spans="2:8" x14ac:dyDescent="0.25">
      <c r="B33" s="5" t="s">
        <v>41</v>
      </c>
      <c r="C33" s="5"/>
      <c r="D33" s="5"/>
      <c r="E33" s="5"/>
      <c r="F33" s="17">
        <f>+F15</f>
        <v>42162.298000000003</v>
      </c>
      <c r="G33" s="37">
        <v>42875.375999999997</v>
      </c>
      <c r="H33" s="68">
        <f t="shared" ref="H33:H41" si="1">+F33/G33-1</f>
        <v>-1.6631410999171092E-2</v>
      </c>
    </row>
    <row r="34" spans="2:8" x14ac:dyDescent="0.25">
      <c r="B34" s="21" t="s">
        <v>54</v>
      </c>
      <c r="C34" s="21"/>
      <c r="D34" s="21"/>
      <c r="E34" s="21"/>
      <c r="F34" s="22">
        <f t="shared" ref="F34:F41" si="2">+F16</f>
        <v>43050.023000000001</v>
      </c>
      <c r="G34" s="23">
        <v>43813.961000000003</v>
      </c>
      <c r="H34" s="26">
        <f t="shared" si="1"/>
        <v>-1.7435949240015125E-2</v>
      </c>
    </row>
    <row r="35" spans="2:8" x14ac:dyDescent="0.25">
      <c r="B35" s="1" t="s">
        <v>55</v>
      </c>
      <c r="F35" s="10">
        <f t="shared" si="2"/>
        <v>2995.9720000000043</v>
      </c>
      <c r="G35" s="11">
        <v>3472.4230000000025</v>
      </c>
      <c r="H35" s="26">
        <f t="shared" si="1"/>
        <v>-0.13720995397162095</v>
      </c>
    </row>
    <row r="36" spans="2:8" x14ac:dyDescent="0.25">
      <c r="B36" s="1" t="s">
        <v>56</v>
      </c>
      <c r="F36" s="10">
        <f t="shared" si="2"/>
        <v>40053.008000000002</v>
      </c>
      <c r="G36" s="11">
        <v>40341.538</v>
      </c>
      <c r="H36" s="26">
        <f t="shared" si="1"/>
        <v>-7.1521814562448549E-3</v>
      </c>
    </row>
    <row r="37" spans="2:8" x14ac:dyDescent="0.25">
      <c r="B37" s="21" t="s">
        <v>57</v>
      </c>
      <c r="C37" s="21"/>
      <c r="D37" s="21"/>
      <c r="E37" s="21"/>
      <c r="F37" s="22">
        <f t="shared" si="2"/>
        <v>32743.412</v>
      </c>
      <c r="G37" s="23">
        <v>32746.251</v>
      </c>
      <c r="H37" s="66">
        <f t="shared" si="1"/>
        <v>-8.6696947384945489E-5</v>
      </c>
    </row>
    <row r="38" spans="2:8" x14ac:dyDescent="0.25">
      <c r="B38" s="21" t="s">
        <v>58</v>
      </c>
      <c r="C38" s="21"/>
      <c r="D38" s="21"/>
      <c r="E38" s="21"/>
      <c r="F38" s="22">
        <f t="shared" si="2"/>
        <v>7309.5960000000014</v>
      </c>
      <c r="G38" s="23">
        <v>7595.2870000000003</v>
      </c>
      <c r="H38" s="66">
        <f t="shared" si="1"/>
        <v>-3.7614246834912102E-2</v>
      </c>
    </row>
    <row r="39" spans="2:8" x14ac:dyDescent="0.25">
      <c r="B39" s="5" t="s">
        <v>59</v>
      </c>
      <c r="C39" s="5"/>
      <c r="D39" s="5"/>
      <c r="E39" s="5"/>
      <c r="F39" s="17">
        <f t="shared" si="2"/>
        <v>31938.806</v>
      </c>
      <c r="G39" s="37">
        <v>32242.953000000001</v>
      </c>
      <c r="H39" s="68">
        <f t="shared" si="1"/>
        <v>-9.4329759436115879E-3</v>
      </c>
    </row>
    <row r="40" spans="2:8" x14ac:dyDescent="0.25">
      <c r="B40" s="21" t="s">
        <v>57</v>
      </c>
      <c r="C40" s="21"/>
      <c r="D40" s="21"/>
      <c r="E40" s="21"/>
      <c r="F40" s="22">
        <f t="shared" si="2"/>
        <v>29840.069</v>
      </c>
      <c r="G40" s="23">
        <v>29715.762999999999</v>
      </c>
      <c r="H40" s="66">
        <f t="shared" si="1"/>
        <v>4.1831670282199696E-3</v>
      </c>
    </row>
    <row r="41" spans="2:8" x14ac:dyDescent="0.25">
      <c r="B41" s="21" t="s">
        <v>58</v>
      </c>
      <c r="C41" s="21"/>
      <c r="D41" s="21"/>
      <c r="E41" s="21"/>
      <c r="F41" s="22">
        <f t="shared" si="2"/>
        <v>2098.737000000001</v>
      </c>
      <c r="G41" s="23">
        <v>2527.1900000000023</v>
      </c>
      <c r="H41" s="66">
        <f t="shared" si="1"/>
        <v>-0.16953731219259371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Morosidad!Área_de_impresión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2018-02-23T15:44:27Z</cp:lastPrinted>
  <dcterms:created xsi:type="dcterms:W3CDTF">2017-01-30T09:33:19Z</dcterms:created>
  <dcterms:modified xsi:type="dcterms:W3CDTF">2019-11-11T15:35:53Z</dcterms:modified>
</cp:coreProperties>
</file>