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45" windowWidth="19215" windowHeight="3615" tabRatio="885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Kaudimena!$A$4:$K$67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35" i="23" l="1"/>
  <c r="F64" i="23"/>
  <c r="H64" i="23" s="1"/>
  <c r="F60" i="23"/>
  <c r="H60" i="23" s="1"/>
  <c r="H31" i="23" l="1"/>
  <c r="G21" i="11"/>
  <c r="I14" i="18" l="1"/>
  <c r="H14" i="18"/>
  <c r="G30" i="24" l="1"/>
  <c r="G32" i="21"/>
  <c r="G35" i="20"/>
  <c r="I14" i="19"/>
  <c r="F30" i="17"/>
  <c r="F31" i="16"/>
  <c r="F30" i="15"/>
  <c r="G14" i="24" l="1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35" i="20" l="1"/>
  <c r="E30" i="17"/>
  <c r="E43" i="11" l="1"/>
  <c r="G43" i="11" s="1"/>
  <c r="G18" i="17" l="1"/>
  <c r="E34" i="17"/>
  <c r="G34" i="17" s="1"/>
  <c r="G20" i="17"/>
  <c r="E36" i="17"/>
  <c r="G36" i="17" s="1"/>
  <c r="G16" i="17"/>
  <c r="E32" i="17"/>
  <c r="G32" i="17" s="1"/>
  <c r="G19" i="17"/>
  <c r="E35" i="17"/>
  <c r="G35" i="17" s="1"/>
  <c r="G17" i="17"/>
  <c r="E33" i="17"/>
  <c r="G33" i="17" s="1"/>
  <c r="G15" i="17"/>
  <c r="E31" i="17"/>
  <c r="G31" i="17" s="1"/>
  <c r="E32" i="15" l="1"/>
  <c r="G32" i="15" s="1"/>
  <c r="G17" i="15"/>
  <c r="E33" i="15"/>
  <c r="G33" i="15" s="1"/>
  <c r="E31" i="15"/>
  <c r="G31" i="15" s="1"/>
  <c r="E35" i="15"/>
  <c r="G35" i="15" s="1"/>
  <c r="G19" i="15" l="1"/>
  <c r="E34" i="15"/>
  <c r="G18" i="15" l="1"/>
  <c r="G34" i="15"/>
  <c r="G15" i="15" l="1"/>
  <c r="G16" i="15"/>
  <c r="J18" i="18" l="1"/>
  <c r="J20" i="18"/>
  <c r="J24" i="18"/>
  <c r="J26" i="18"/>
  <c r="J30" i="18"/>
  <c r="J32" i="18"/>
  <c r="J34" i="18"/>
  <c r="J37" i="18"/>
  <c r="J16" i="18" l="1"/>
  <c r="J39" i="18"/>
  <c r="J35" i="18"/>
  <c r="J33" i="18"/>
  <c r="J31" i="18"/>
  <c r="J28" i="18"/>
  <c r="J25" i="18"/>
  <c r="J21" i="18"/>
  <c r="J19" i="18"/>
  <c r="J17" i="18"/>
  <c r="J15" i="18"/>
  <c r="E39" i="16"/>
  <c r="G39" i="16" s="1"/>
  <c r="G22" i="16"/>
  <c r="G23" i="16"/>
  <c r="E40" i="16"/>
  <c r="G40" i="16" s="1"/>
  <c r="E38" i="16"/>
  <c r="G38" i="16" s="1"/>
  <c r="G21" i="16"/>
  <c r="G25" i="11" l="1"/>
  <c r="E47" i="11"/>
  <c r="G47" i="11" s="1"/>
  <c r="G23" i="11"/>
  <c r="E45" i="11"/>
  <c r="G45" i="11" s="1"/>
  <c r="F62" i="23" l="1"/>
  <c r="H62" i="23" s="1"/>
  <c r="H33" i="23"/>
  <c r="H34" i="23"/>
  <c r="F63" i="23"/>
  <c r="H63" i="23" s="1"/>
  <c r="F56" i="23" l="1"/>
  <c r="H56" i="23" s="1"/>
  <c r="H27" i="23"/>
  <c r="F51" i="23"/>
  <c r="H51" i="23" s="1"/>
  <c r="H22" i="23"/>
  <c r="F49" i="23"/>
  <c r="H49" i="23" s="1"/>
  <c r="H20" i="23"/>
  <c r="F46" i="23"/>
  <c r="H46" i="23" s="1"/>
  <c r="H17" i="23"/>
  <c r="H15" i="23"/>
  <c r="F44" i="23"/>
  <c r="H44" i="23" s="1"/>
  <c r="F48" i="23"/>
  <c r="H48" i="23" s="1"/>
  <c r="H19" i="23"/>
  <c r="H16" i="23"/>
  <c r="F45" i="23"/>
  <c r="H45" i="23" s="1"/>
  <c r="F47" i="23"/>
  <c r="H47" i="23" s="1"/>
  <c r="H18" i="23"/>
  <c r="F55" i="23"/>
  <c r="H55" i="23" s="1"/>
  <c r="H26" i="23"/>
  <c r="H21" i="23"/>
  <c r="F50" i="23"/>
  <c r="H50" i="23" s="1"/>
  <c r="J55" i="19" l="1"/>
  <c r="H55" i="19"/>
  <c r="J53" i="19"/>
  <c r="H53" i="19"/>
  <c r="J50" i="19"/>
  <c r="H50" i="19"/>
  <c r="J48" i="19"/>
  <c r="H48" i="19"/>
  <c r="J46" i="19"/>
  <c r="H46" i="19"/>
  <c r="J44" i="19"/>
  <c r="H44" i="19"/>
  <c r="J42" i="19"/>
  <c r="H42" i="19"/>
  <c r="J38" i="19"/>
  <c r="H38" i="19"/>
  <c r="J36" i="19"/>
  <c r="H36" i="19"/>
  <c r="J34" i="19"/>
  <c r="H34" i="19"/>
  <c r="J32" i="19"/>
  <c r="H32" i="19"/>
  <c r="J30" i="19"/>
  <c r="H30" i="19"/>
  <c r="H27" i="19"/>
  <c r="J27" i="19"/>
  <c r="H21" i="19"/>
  <c r="J21" i="19"/>
  <c r="J54" i="19"/>
  <c r="H54" i="19"/>
  <c r="J51" i="19"/>
  <c r="H51" i="19"/>
  <c r="J49" i="19"/>
  <c r="H49" i="19"/>
  <c r="J47" i="19"/>
  <c r="H47" i="19"/>
  <c r="J45" i="19"/>
  <c r="H45" i="19"/>
  <c r="J43" i="19"/>
  <c r="H43" i="19"/>
  <c r="J40" i="19"/>
  <c r="H40" i="19"/>
  <c r="J37" i="19"/>
  <c r="H37" i="19"/>
  <c r="H35" i="19"/>
  <c r="J35" i="19"/>
  <c r="J33" i="19"/>
  <c r="H33" i="19"/>
  <c r="J31" i="19"/>
  <c r="H31" i="19"/>
  <c r="J28" i="19"/>
  <c r="H28" i="19"/>
  <c r="J25" i="19"/>
  <c r="H25" i="19"/>
  <c r="J22" i="19"/>
  <c r="H22" i="19"/>
  <c r="J19" i="19"/>
  <c r="H19" i="19"/>
  <c r="J17" i="19"/>
  <c r="H17" i="19"/>
  <c r="J24" i="19"/>
  <c r="H24" i="19"/>
  <c r="J18" i="19"/>
  <c r="H18" i="19"/>
  <c r="H15" i="19"/>
  <c r="J15" i="19"/>
  <c r="J29" i="19" l="1"/>
  <c r="H29" i="19"/>
  <c r="F52" i="23" l="1"/>
  <c r="H52" i="23" s="1"/>
  <c r="H23" i="23"/>
  <c r="H25" i="23" l="1"/>
  <c r="F54" i="23"/>
  <c r="H54" i="23" s="1"/>
  <c r="F57" i="23"/>
  <c r="H57" i="23" s="1"/>
  <c r="H28" i="23"/>
  <c r="F53" i="23"/>
  <c r="H53" i="23" s="1"/>
  <c r="H24" i="23"/>
  <c r="H29" i="23" l="1"/>
  <c r="F58" i="23"/>
  <c r="H58" i="23" s="1"/>
  <c r="F59" i="23"/>
  <c r="H59" i="23" s="1"/>
  <c r="H30" i="23"/>
  <c r="H26" i="19" l="1"/>
  <c r="J26" i="19"/>
  <c r="H20" i="19"/>
  <c r="J20" i="19"/>
  <c r="J41" i="19" l="1"/>
  <c r="H41" i="19"/>
  <c r="J29" i="18" l="1"/>
  <c r="J22" i="18" l="1"/>
  <c r="J23" i="18"/>
  <c r="J16" i="19"/>
  <c r="H16" i="19"/>
  <c r="J27" i="18" l="1"/>
  <c r="J56" i="19"/>
  <c r="H56" i="19"/>
  <c r="J23" i="19"/>
  <c r="H23" i="19"/>
  <c r="J36" i="18" l="1"/>
  <c r="J39" i="19"/>
  <c r="H39" i="19"/>
  <c r="J52" i="19"/>
  <c r="H52" i="19"/>
  <c r="J38" i="18" l="1"/>
  <c r="J57" i="19"/>
  <c r="H57" i="19"/>
  <c r="J40" i="18" l="1"/>
  <c r="F41" i="20" l="1"/>
  <c r="F40" i="20"/>
  <c r="F42" i="20" l="1"/>
  <c r="F38" i="20"/>
  <c r="F35" i="24" l="1"/>
  <c r="F33" i="24"/>
  <c r="F34" i="21" l="1"/>
  <c r="H40" i="20" l="1"/>
  <c r="H41" i="20"/>
  <c r="H38" i="20" l="1"/>
  <c r="H42" i="20"/>
  <c r="H33" i="24"/>
  <c r="H35" i="24" l="1"/>
  <c r="H34" i="21" l="1"/>
  <c r="H17" i="24" l="1"/>
  <c r="H19" i="20" l="1"/>
  <c r="H20" i="20"/>
  <c r="H21" i="20" l="1"/>
  <c r="H17" i="20"/>
  <c r="H16" i="21" l="1"/>
  <c r="H19" i="24"/>
  <c r="H23" i="20" l="1"/>
  <c r="F44" i="20"/>
  <c r="H44" i="20" s="1"/>
  <c r="H22" i="20"/>
  <c r="F43" i="20"/>
  <c r="H43" i="20" s="1"/>
  <c r="H20" i="24" l="1"/>
  <c r="F36" i="24"/>
  <c r="H36" i="24" s="1"/>
  <c r="H18" i="24" l="1"/>
  <c r="F34" i="24"/>
  <c r="H34" i="24" s="1"/>
  <c r="H22" i="21" l="1"/>
  <c r="F40" i="21"/>
  <c r="H40" i="21" s="1"/>
  <c r="H23" i="21"/>
  <c r="F41" i="21"/>
  <c r="H41" i="21" s="1"/>
  <c r="H21" i="21"/>
  <c r="F39" i="21"/>
  <c r="H39" i="21" s="1"/>
  <c r="F37" i="21"/>
  <c r="H37" i="21" s="1"/>
  <c r="H19" i="21"/>
  <c r="F35" i="21"/>
  <c r="H35" i="21" s="1"/>
  <c r="H17" i="21"/>
  <c r="F38" i="21"/>
  <c r="H38" i="21" s="1"/>
  <c r="H20" i="21"/>
  <c r="F36" i="21"/>
  <c r="H36" i="21" s="1"/>
  <c r="H18" i="21"/>
  <c r="G16" i="11" l="1"/>
  <c r="E38" i="11"/>
  <c r="G38" i="11" s="1"/>
  <c r="G20" i="11" l="1"/>
  <c r="E42" i="11"/>
  <c r="G42" i="11" s="1"/>
  <c r="E35" i="16" l="1"/>
  <c r="E36" i="16" l="1"/>
  <c r="E37" i="16"/>
  <c r="E33" i="16" l="1"/>
  <c r="E34" i="16"/>
  <c r="E32" i="16"/>
  <c r="G16" i="16" l="1"/>
  <c r="G18" i="16"/>
  <c r="G20" i="16"/>
  <c r="G33" i="16"/>
  <c r="G35" i="16"/>
  <c r="G37" i="16"/>
  <c r="G15" i="16"/>
  <c r="G17" i="16"/>
  <c r="G19" i="16"/>
  <c r="G32" i="16"/>
  <c r="G34" i="16"/>
  <c r="G36" i="16"/>
  <c r="F45" i="20" l="1"/>
  <c r="H45" i="20" s="1"/>
  <c r="H24" i="20"/>
  <c r="E41" i="11"/>
  <c r="G41" i="11" s="1"/>
  <c r="G19" i="11"/>
  <c r="F36" i="20"/>
  <c r="H36" i="20" s="1"/>
  <c r="H15" i="20"/>
  <c r="H15" i="21"/>
  <c r="F33" i="21"/>
  <c r="H33" i="21" s="1"/>
  <c r="G17" i="11"/>
  <c r="E39" i="11"/>
  <c r="G39" i="11" l="1"/>
  <c r="G22" i="11"/>
  <c r="E44" i="11"/>
  <c r="G44" i="11" s="1"/>
  <c r="E50" i="11"/>
  <c r="G50" i="11" s="1"/>
  <c r="G28" i="11"/>
  <c r="G18" i="11"/>
  <c r="E40" i="11"/>
  <c r="G40" i="11" s="1"/>
  <c r="H15" i="24"/>
  <c r="F31" i="24"/>
  <c r="H31" i="24" s="1"/>
  <c r="G24" i="11" l="1"/>
  <c r="E46" i="11"/>
  <c r="G46" i="11" s="1"/>
  <c r="G15" i="11" l="1"/>
  <c r="E37" i="11"/>
  <c r="G37" i="11" s="1"/>
  <c r="H16" i="20"/>
  <c r="F37" i="20"/>
  <c r="H37" i="20" s="1"/>
  <c r="G26" i="11"/>
  <c r="E48" i="11"/>
  <c r="G48" i="11" s="1"/>
  <c r="E49" i="11" l="1"/>
  <c r="G49" i="11" s="1"/>
  <c r="G27" i="11"/>
  <c r="H25" i="20"/>
  <c r="F46" i="20"/>
  <c r="H46" i="20" s="1"/>
  <c r="F39" i="20" l="1"/>
  <c r="F32" i="24" l="1"/>
  <c r="H32" i="24" l="1"/>
  <c r="H39" i="20" l="1"/>
  <c r="H18" i="20" l="1"/>
  <c r="H16" i="24" l="1"/>
</calcChain>
</file>

<file path=xl/sharedStrings.xml><?xml version="1.0" encoding="utf-8"?>
<sst xmlns="http://schemas.openxmlformats.org/spreadsheetml/2006/main" count="303" uniqueCount="152">
  <si>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</si>
  <si>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</si>
  <si>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</si>
  <si>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</si>
  <si>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</si>
  <si>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</si>
  <si>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</si>
  <si>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</si>
  <si>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</si>
  <si>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</si>
  <si>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</si>
  <si>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</si>
  <si>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</si>
  <si>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</si>
  <si>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</si>
  <si>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</si>
  <si>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</si>
  <si>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</si>
  <si>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</si>
  <si>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</si>
  <si>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</si>
  <si>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</si>
  <si>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</si>
  <si>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</si>
  <si>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</si>
  <si>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</si>
  <si>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</si>
  <si>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</si>
  <si>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</si>
  <si>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</si>
  <si>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</si>
  <si>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</si>
  <si>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</si>
  <si>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</si>
  <si>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</si>
  <si>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</si>
  <si>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</si>
  <si>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</si>
  <si>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</si>
  <si>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</si>
  <si>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</si>
  <si>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</si>
  <si>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</si>
  <si>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</si>
  <si>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</si>
  <si>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</si>
  <si>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</si>
  <si>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</si>
  <si>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</si>
  <si>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</si>
  <si>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</si>
  <si>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</si>
  <si>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</si>
  <si>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</si>
  <si>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</si>
  <si>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</si>
  <si>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</si>
  <si>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</si>
  <si>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</si>
  <si>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</si>
  <si>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</si>
  <si>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</si>
  <si>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</si>
  <si>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</si>
  <si>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</si>
  <si>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</si>
  <si>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</si>
  <si>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</si>
  <si>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</si>
  <si>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</si>
  <si>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</si>
  <si>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</si>
  <si>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</si>
  <si>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</si>
  <si>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</si>
  <si>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</si>
  <si>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</si>
  <si>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</si>
  <si>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</si>
  <si>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</si>
  <si>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</si>
  <si>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</si>
  <si>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</si>
  <si>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</si>
  <si>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</si>
  <si>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</si>
  <si>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</si>
  <si>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</si>
  <si>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</si>
  <si>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</si>
  <si>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</si>
  <si>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</si>
  <si>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</si>
  <si>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</si>
  <si>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</si>
  <si>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</si>
  <si>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</si>
  <si>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</si>
  <si>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</si>
  <si>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</si>
  <si>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</si>
  <si>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</si>
  <si>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</si>
  <si>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</si>
  <si>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</si>
  <si>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</si>
  <si>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</si>
  <si>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</si>
  <si>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</si>
  <si>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</si>
  <si>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</si>
  <si>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</si>
  <si>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</si>
  <si>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</si>
  <si>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</si>
  <si>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</si>
  <si>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</si>
  <si>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</si>
  <si>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</si>
  <si>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</si>
  <si>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</si>
  <si>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</si>
  <si>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</si>
  <si>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</si>
  <si>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</si>
  <si>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</si>
  <si>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</si>
  <si>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</si>
  <si>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</si>
  <si>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</si>
  <si>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</si>
  <si>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</si>
  <si>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</si>
  <si>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</si>
  <si>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</si>
  <si>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</si>
  <si>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</si>
  <si>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</si>
  <si>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</si>
  <si>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</si>
  <si>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t>Metatutako beste emaitza global bat</t>
  </si>
  <si>
    <r>
      <t>Berankortasun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</si>
  <si>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Kreditu-arriskua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</si>
  <si>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%40a eta orain arte egindako hornidurak ditu barne.</t>
    </r>
  </si>
  <si>
    <r>
      <t>2020/II</t>
    </r>
    <r>
      <rPr>
        <vertAlign val="superscript"/>
        <sz val="11"/>
        <color theme="1"/>
        <rFont val="Calibri"/>
        <family val="2"/>
        <scheme val="minor"/>
      </rPr>
      <t>1</t>
    </r>
  </si>
  <si>
    <t>Aktibo ez-emankorren estaldurarako zuhurtziazko hornidurak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</si>
  <si>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eta 2020/IV-tik aurrera baita aktibo ez-emankorren estaldurarako zuhurtziazko hornidurak ere daude barne.</t>
    </r>
  </si>
  <si>
    <t>2021/I</t>
  </si>
  <si>
    <t>2021/II</t>
  </si>
  <si>
    <t>2020/II</t>
  </si>
  <si>
    <r>
      <t>2021/II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</si>
  <si>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2021/I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</si>
</sst>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shrinkToFit="1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u/inbertsiogileentzako_brinformazioa/gainbegiratua/kopuruak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148</v>
      </c>
      <c r="D10" s="3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2021/II</v>
      </c>
      <c r="G14" s="9" t="str">
        <f>+'KF-B'!F14</f>
        <v>2020/II</v>
      </c>
      <c r="H14" s="9" t="s">
        <v>13</v>
      </c>
    </row>
    <row r="15" spans="2:8" s="19" customFormat="1" x14ac:dyDescent="0.25">
      <c r="B15" s="19" t="s">
        <v>18</v>
      </c>
      <c r="F15" s="20">
        <v>47297.855000000003</v>
      </c>
      <c r="G15" s="25">
        <v>44416.601000000002</v>
      </c>
      <c r="H15" s="34">
        <f>IF(ISERROR($F15/G15),"-",$F15/G15-1)</f>
        <v>6.4868853877404931E-2</v>
      </c>
    </row>
    <row r="16" spans="2:8" x14ac:dyDescent="0.25">
      <c r="B16" s="21" t="s">
        <v>118</v>
      </c>
      <c r="C16" s="21"/>
      <c r="D16" s="21"/>
      <c r="E16" s="21"/>
      <c r="F16" s="20">
        <v>48047.413999999997</v>
      </c>
      <c r="G16" s="23">
        <v>45409.288999999997</v>
      </c>
      <c r="H16" s="40">
        <f>IF(ISERROR($F16/G16),"-",$F16/G16-1)</f>
        <v>5.80965934084543E-2</v>
      </c>
    </row>
    <row r="17" spans="2:8" x14ac:dyDescent="0.25">
      <c r="B17" s="19" t="s">
        <v>123</v>
      </c>
      <c r="C17" s="19"/>
      <c r="D17" s="19"/>
      <c r="E17" s="19"/>
      <c r="F17" s="20">
        <v>959.40300000000002</v>
      </c>
      <c r="G17" s="25">
        <v>1341.7629999999999</v>
      </c>
      <c r="H17" s="34">
        <f>IF(ISERROR($F17/G17),"-",$F17/G17-1)</f>
        <v>-0.28496835879361704</v>
      </c>
    </row>
    <row r="18" spans="2:8" ht="17.25" x14ac:dyDescent="0.25">
      <c r="B18" s="5" t="s">
        <v>141</v>
      </c>
      <c r="C18" s="5"/>
      <c r="D18" s="5"/>
      <c r="E18" s="5"/>
      <c r="F18" s="66">
        <v>1.9530672121975033E-2</v>
      </c>
      <c r="G18" s="67">
        <v>2.8732247276779452E-2</v>
      </c>
      <c r="H18" s="68" t="str">
        <f>IF(ISERROR($F18-G18),"-",CONCATENATE((FIXED($F18-G18,4)*10000)," op"))</f>
        <v>-92 op</v>
      </c>
    </row>
    <row r="19" spans="2:8" x14ac:dyDescent="0.25">
      <c r="B19" s="19" t="s">
        <v>98</v>
      </c>
      <c r="C19" s="19"/>
      <c r="D19" s="19"/>
      <c r="E19" s="19"/>
      <c r="F19" s="20">
        <v>766.69500000000005</v>
      </c>
      <c r="G19" s="25">
        <v>837.32100000000003</v>
      </c>
      <c r="H19" s="34">
        <f>IF(ISERROR($F19/G19),"-",$F19/G19-1)</f>
        <v>-8.4347579960373564E-2</v>
      </c>
    </row>
    <row r="20" spans="2:8" ht="15" customHeight="1" x14ac:dyDescent="0.25">
      <c r="B20" s="5" t="s">
        <v>124</v>
      </c>
      <c r="C20" s="5"/>
      <c r="D20" s="5"/>
      <c r="E20" s="5"/>
      <c r="F20" s="66">
        <v>0.88010377316292632</v>
      </c>
      <c r="G20" s="67">
        <v>0.61088356660090815</v>
      </c>
      <c r="H20" s="68" t="str">
        <f>IF(ISERROR($F20-G20),"-",CONCATENATE((FIXED($F20-G20,4)*10000)," op"))</f>
        <v>2692 op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146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28</v>
      </c>
      <c r="G28" s="4"/>
    </row>
    <row r="29" spans="2:8" x14ac:dyDescent="0.25">
      <c r="B29" s="70" t="s">
        <v>12</v>
      </c>
      <c r="G29" s="4"/>
    </row>
    <row r="30" spans="2:8" x14ac:dyDescent="0.25">
      <c r="B30" s="7"/>
      <c r="C30" s="7"/>
      <c r="D30" s="7"/>
      <c r="E30" s="7"/>
      <c r="F30" s="8" t="str">
        <f>+F14</f>
        <v>2021/II</v>
      </c>
      <c r="G30" s="9" t="str">
        <f>+'KF-B'!$F$36</f>
        <v>2021/I</v>
      </c>
      <c r="H30" s="9" t="s">
        <v>13</v>
      </c>
    </row>
    <row r="31" spans="2:8" x14ac:dyDescent="0.25">
      <c r="B31" s="19" t="s">
        <v>18</v>
      </c>
      <c r="C31" s="19"/>
      <c r="D31" s="19"/>
      <c r="E31" s="19"/>
      <c r="F31" s="20">
        <f t="shared" ref="F31:F36" si="0">+F15</f>
        <v>47297.855000000003</v>
      </c>
      <c r="G31" s="25">
        <v>45122.396999999997</v>
      </c>
      <c r="H31" s="34">
        <f>IF(ISERROR($F31/G31),"-",$F31/G31-1)</f>
        <v>4.8212376660752509E-2</v>
      </c>
    </row>
    <row r="32" spans="2:8" x14ac:dyDescent="0.25">
      <c r="B32" s="21" t="s">
        <v>118</v>
      </c>
      <c r="C32" s="21"/>
      <c r="D32" s="21"/>
      <c r="E32" s="21"/>
      <c r="F32" s="22">
        <f t="shared" si="0"/>
        <v>48047.413999999997</v>
      </c>
      <c r="G32" s="23">
        <v>45858.74</v>
      </c>
      <c r="H32" s="40">
        <f>IF(ISERROR($F32/G32),"-",$F32/G32-1)</f>
        <v>4.772643121027742E-2</v>
      </c>
    </row>
    <row r="33" spans="2:8" x14ac:dyDescent="0.25">
      <c r="B33" s="19" t="s">
        <v>123</v>
      </c>
      <c r="C33" s="19"/>
      <c r="D33" s="19"/>
      <c r="E33" s="19"/>
      <c r="F33" s="20">
        <f t="shared" si="0"/>
        <v>959.40300000000002</v>
      </c>
      <c r="G33" s="25">
        <v>1029.8399999999999</v>
      </c>
      <c r="H33" s="34">
        <f>IF(ISERROR($F33/G33),"-",$F33/G33-1)</f>
        <v>-6.8396061524120144E-2</v>
      </c>
    </row>
    <row r="34" spans="2:8" ht="17.25" x14ac:dyDescent="0.25">
      <c r="B34" s="5" t="s">
        <v>141</v>
      </c>
      <c r="C34" s="5"/>
      <c r="D34" s="5"/>
      <c r="E34" s="5"/>
      <c r="F34" s="66">
        <f t="shared" si="0"/>
        <v>1.9530672121975033E-2</v>
      </c>
      <c r="G34" s="67">
        <v>2.1932127316963305E-2</v>
      </c>
      <c r="H34" s="68" t="str">
        <f>IF(ISERROR($F34-G34),"-",CONCATENATE((FIXED($F34-G34,4)*10000)," op"))</f>
        <v>-24 op</v>
      </c>
    </row>
    <row r="35" spans="2:8" x14ac:dyDescent="0.25">
      <c r="B35" s="19" t="s">
        <v>98</v>
      </c>
      <c r="C35" s="19"/>
      <c r="D35" s="19"/>
      <c r="E35" s="19"/>
      <c r="F35" s="20">
        <f t="shared" si="0"/>
        <v>766.69500000000005</v>
      </c>
      <c r="G35" s="25">
        <v>756.94100000000003</v>
      </c>
      <c r="H35" s="34">
        <f>IF(ISERROR($F35/G35),"-",$F35/G35-1)</f>
        <v>1.2886076986185158E-2</v>
      </c>
    </row>
    <row r="36" spans="2:8" ht="15" customHeight="1" x14ac:dyDescent="0.25">
      <c r="B36" s="5" t="s">
        <v>124</v>
      </c>
      <c r="C36" s="5"/>
      <c r="D36" s="5"/>
      <c r="E36" s="5"/>
      <c r="F36" s="66">
        <f t="shared" si="0"/>
        <v>0.88010377316292632</v>
      </c>
      <c r="G36" s="67">
        <v>0.71774699011100818</v>
      </c>
      <c r="H36" s="68" t="str">
        <f>IF(ISERROR($F36-G36),"-",CONCATENATE((FIXED($F36-G36,4)*10000)," op"))</f>
        <v>1624 op</v>
      </c>
    </row>
    <row r="37" spans="2:8" x14ac:dyDescent="0.25">
      <c r="B37" s="5"/>
    </row>
    <row r="38" spans="2:8" ht="17.25" x14ac:dyDescent="0.25">
      <c r="B38" s="77" t="s">
        <v>146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34 H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6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ht="17.25" x14ac:dyDescent="0.25">
      <c r="B14" s="7"/>
      <c r="C14" s="7"/>
      <c r="D14" s="7"/>
      <c r="E14" s="7"/>
      <c r="F14" s="8" t="s">
        <v>150</v>
      </c>
      <c r="G14" s="9" t="s">
        <v>144</v>
      </c>
      <c r="H14" s="9" t="s">
        <v>13</v>
      </c>
    </row>
    <row r="15" spans="2:8" x14ac:dyDescent="0.25">
      <c r="B15" s="21" t="s">
        <v>126</v>
      </c>
      <c r="C15" s="21"/>
      <c r="D15" s="21"/>
      <c r="E15" s="21"/>
      <c r="F15" s="22">
        <v>2060</v>
      </c>
      <c r="G15" s="23">
        <v>2060</v>
      </c>
      <c r="H15" s="40">
        <f>IF(ISERROR($F15/G15),"-",ABS($F15)/ABS(G15)-1)</f>
        <v>0</v>
      </c>
    </row>
    <row r="16" spans="2:8" x14ac:dyDescent="0.25">
      <c r="B16" s="21" t="s">
        <v>127</v>
      </c>
      <c r="C16" s="21"/>
      <c r="D16" s="21"/>
      <c r="E16" s="21"/>
      <c r="F16" s="22">
        <v>3577.2194802189001</v>
      </c>
      <c r="G16" s="23">
        <v>3433.4658501798194</v>
      </c>
      <c r="H16" s="40">
        <f t="shared" ref="H16:H17" si="0">IF(ISERROR($F16/G16),"-",ABS($F16)/ABS(G16)-1)</f>
        <v>4.1868373332314412E-2</v>
      </c>
    </row>
    <row r="17" spans="2:9" x14ac:dyDescent="0.25">
      <c r="B17" s="21" t="s">
        <v>128</v>
      </c>
      <c r="C17" s="21"/>
      <c r="D17" s="21"/>
      <c r="E17" s="21"/>
      <c r="F17" s="22">
        <v>41.863</v>
      </c>
      <c r="G17" s="23">
        <v>0</v>
      </c>
      <c r="H17" s="40" t="str">
        <f t="shared" si="0"/>
        <v>-</v>
      </c>
    </row>
    <row r="18" spans="2:9" x14ac:dyDescent="0.25">
      <c r="B18" s="78" t="s">
        <v>145</v>
      </c>
      <c r="C18" s="79"/>
      <c r="D18" s="79"/>
      <c r="E18" s="79"/>
      <c r="F18" s="22">
        <v>-99.049330199999702</v>
      </c>
      <c r="G18" s="23">
        <v>0</v>
      </c>
      <c r="H18" s="40" t="str">
        <f t="shared" ref="H18" si="1">IF(ISERROR($F18/G18),"-",ABS($F18)/ABS(G18)-1)</f>
        <v>-</v>
      </c>
    </row>
    <row r="19" spans="2:9" x14ac:dyDescent="0.25">
      <c r="B19" s="21" t="s">
        <v>129</v>
      </c>
      <c r="C19" s="21"/>
      <c r="D19" s="21"/>
      <c r="E19" s="21"/>
      <c r="F19" s="22">
        <v>2.7679560649371546</v>
      </c>
      <c r="G19" s="23">
        <v>3.1243169042852394</v>
      </c>
      <c r="H19" s="40">
        <f t="shared" ref="H19:H27" si="2">IF(ISERROR($F19/G19),"-",ABS($F19)/ABS(G19)-1)</f>
        <v>-0.11406040112618177</v>
      </c>
    </row>
    <row r="20" spans="2:9" x14ac:dyDescent="0.25">
      <c r="B20" s="21" t="s">
        <v>103</v>
      </c>
      <c r="C20" s="21"/>
      <c r="D20" s="21"/>
      <c r="E20" s="21"/>
      <c r="F20" s="22">
        <v>620.50705505258588</v>
      </c>
      <c r="G20" s="23">
        <v>530.3036459800677</v>
      </c>
      <c r="H20" s="40">
        <f t="shared" si="2"/>
        <v>0.17009765962632772</v>
      </c>
    </row>
    <row r="21" spans="2:9" x14ac:dyDescent="0.25">
      <c r="B21" s="21" t="s">
        <v>87</v>
      </c>
      <c r="C21" s="21"/>
      <c r="D21" s="21"/>
      <c r="E21" s="21"/>
      <c r="F21" s="22">
        <v>-330.59461970699766</v>
      </c>
      <c r="G21" s="23">
        <v>-351.83100000000002</v>
      </c>
      <c r="H21" s="40">
        <f t="shared" si="2"/>
        <v>-6.0359605301984032E-2</v>
      </c>
    </row>
    <row r="22" spans="2:9" x14ac:dyDescent="0.25">
      <c r="B22" s="21" t="s">
        <v>130</v>
      </c>
      <c r="C22" s="21"/>
      <c r="D22" s="21"/>
      <c r="E22" s="21"/>
      <c r="F22" s="22">
        <v>-470.49024439005143</v>
      </c>
      <c r="G22" s="23">
        <v>-491.38352421010967</v>
      </c>
      <c r="H22" s="40">
        <f t="shared" si="2"/>
        <v>-4.2519292549834331E-2</v>
      </c>
    </row>
    <row r="23" spans="2:9" x14ac:dyDescent="0.25">
      <c r="B23" s="5" t="s">
        <v>131</v>
      </c>
      <c r="C23" s="5"/>
      <c r="D23" s="5"/>
      <c r="E23" s="5"/>
      <c r="F23" s="17">
        <v>5402.2232970393761</v>
      </c>
      <c r="G23" s="36">
        <v>5183.6792888540631</v>
      </c>
      <c r="H23" s="61">
        <f t="shared" si="2"/>
        <v>4.2160017240114644E-2</v>
      </c>
    </row>
    <row r="24" spans="2:9" x14ac:dyDescent="0.25">
      <c r="B24" s="5" t="s">
        <v>132</v>
      </c>
      <c r="C24" s="5"/>
      <c r="D24" s="5"/>
      <c r="E24" s="5"/>
      <c r="F24" s="17">
        <v>5402.2232970393761</v>
      </c>
      <c r="G24" s="36">
        <v>5183.6792888540631</v>
      </c>
      <c r="H24" s="61">
        <f t="shared" si="2"/>
        <v>4.2160017240114644E-2</v>
      </c>
    </row>
    <row r="25" spans="2:9" x14ac:dyDescent="0.25">
      <c r="B25" s="5" t="s">
        <v>133</v>
      </c>
      <c r="C25" s="5"/>
      <c r="D25" s="5"/>
      <c r="E25" s="5"/>
      <c r="F25" s="17">
        <v>5402.2232970393761</v>
      </c>
      <c r="G25" s="36">
        <v>5183.6792888540631</v>
      </c>
      <c r="H25" s="61">
        <f t="shared" si="2"/>
        <v>4.2160017240114644E-2</v>
      </c>
    </row>
    <row r="26" spans="2:9" x14ac:dyDescent="0.25">
      <c r="B26" s="5" t="s">
        <v>134</v>
      </c>
      <c r="C26" s="5"/>
      <c r="D26" s="5"/>
      <c r="E26" s="5"/>
      <c r="F26" s="17">
        <v>31014.10400167829</v>
      </c>
      <c r="G26" s="36">
        <v>30477.382679389211</v>
      </c>
      <c r="H26" s="61">
        <f t="shared" si="2"/>
        <v>1.7610479480314689E-2</v>
      </c>
    </row>
    <row r="27" spans="2:9" x14ac:dyDescent="0.25">
      <c r="B27" s="21" t="s">
        <v>142</v>
      </c>
      <c r="C27" s="21"/>
      <c r="D27" s="21"/>
      <c r="E27" s="21"/>
      <c r="F27" s="22">
        <v>28795.200581678291</v>
      </c>
      <c r="G27" s="23">
        <v>28180.975499770404</v>
      </c>
      <c r="H27" s="40">
        <f t="shared" si="2"/>
        <v>2.1795735279386941E-2</v>
      </c>
    </row>
    <row r="28" spans="2:9" ht="17.25" x14ac:dyDescent="0.3">
      <c r="B28" s="6" t="s">
        <v>135</v>
      </c>
      <c r="C28" s="6"/>
      <c r="D28" s="6"/>
      <c r="E28" s="6"/>
      <c r="F28" s="41">
        <v>0.17418601861743424</v>
      </c>
      <c r="G28" s="42">
        <v>0.17008282316708265</v>
      </c>
      <c r="H28" s="43" t="str">
        <f>IF(ISERROR($F28-G28),"-",CONCATENATE((FIXED($F28-G28,4)*10000)," op"))</f>
        <v>41 op</v>
      </c>
    </row>
    <row r="29" spans="2:9" ht="17.25" x14ac:dyDescent="0.3">
      <c r="B29" s="6" t="s">
        <v>136</v>
      </c>
      <c r="C29" s="6"/>
      <c r="D29" s="6"/>
      <c r="E29" s="6"/>
      <c r="F29" s="41">
        <v>0.17418601861743424</v>
      </c>
      <c r="G29" s="42">
        <v>0.17008282316708265</v>
      </c>
      <c r="H29" s="43" t="str">
        <f>IF(ISERROR($F29-G29),"-",CONCATENATE((FIXED($F29-G29,4)*10000)," op"))</f>
        <v>41 op</v>
      </c>
    </row>
    <row r="30" spans="2:9" ht="17.25" x14ac:dyDescent="0.3">
      <c r="B30" s="6" t="s">
        <v>34</v>
      </c>
      <c r="C30" s="6"/>
      <c r="D30" s="6"/>
      <c r="E30" s="6"/>
      <c r="F30" s="41">
        <v>0.17418601861743424</v>
      </c>
      <c r="G30" s="42">
        <v>0.17008282316708265</v>
      </c>
      <c r="H30" s="43" t="str">
        <f>IF(ISERROR($F30-G30),"-",CONCATENATE((FIXED($F30-G30,4)*10000)," op"))</f>
        <v>41 op</v>
      </c>
    </row>
    <row r="31" spans="2:9" ht="17.25" x14ac:dyDescent="0.3">
      <c r="B31" s="6" t="s">
        <v>35</v>
      </c>
      <c r="C31" s="6"/>
      <c r="D31" s="6"/>
      <c r="E31" s="6"/>
      <c r="F31" s="41">
        <v>8.6821904684493453E-2</v>
      </c>
      <c r="G31" s="42">
        <v>7.9596242808952111E-2</v>
      </c>
      <c r="H31" s="43" t="str">
        <f>IF(ISERROR($F31-G31),"-",CONCATENATE((FIXED($F31-G31,4)*10000)," op"))</f>
        <v>72 op</v>
      </c>
    </row>
    <row r="32" spans="2:9" x14ac:dyDescent="0.25">
      <c r="B32" s="75" t="s">
        <v>6</v>
      </c>
      <c r="C32" s="21"/>
      <c r="D32" s="21"/>
      <c r="E32" s="21"/>
      <c r="F32" s="49"/>
      <c r="G32" s="21"/>
      <c r="H32" s="50"/>
      <c r="I32" s="76"/>
    </row>
    <row r="33" spans="2:8" x14ac:dyDescent="0.25">
      <c r="B33" s="51" t="s">
        <v>137</v>
      </c>
      <c r="C33" s="52"/>
      <c r="D33" s="52"/>
      <c r="E33" s="52"/>
      <c r="F33" s="53">
        <v>0.16977008634416679</v>
      </c>
      <c r="G33" s="74">
        <v>0.16591567708420391</v>
      </c>
      <c r="H33" s="54" t="str">
        <f>IF(ISERROR($F33-G33),"-",CONCATENATE((FIXED($F33-G33,4)*10000)," op"))</f>
        <v>39 op</v>
      </c>
    </row>
    <row r="34" spans="2:8" x14ac:dyDescent="0.25">
      <c r="B34" s="75" t="s">
        <v>138</v>
      </c>
      <c r="C34" s="21"/>
      <c r="D34" s="21"/>
      <c r="E34" s="21"/>
      <c r="F34" s="55">
        <v>0.16977008634416679</v>
      </c>
      <c r="G34" s="56">
        <v>0.16591567708420391</v>
      </c>
      <c r="H34" s="57" t="str">
        <f>IF(ISERROR($F34-G34),"-",CONCATENATE((FIXED($F34-G34,4)*10000)," op"))</f>
        <v>39 op</v>
      </c>
    </row>
    <row r="35" spans="2:8" x14ac:dyDescent="0.25">
      <c r="B35" s="75" t="s">
        <v>139</v>
      </c>
      <c r="C35" s="21"/>
      <c r="D35" s="21"/>
      <c r="E35" s="21"/>
      <c r="F35" s="55">
        <v>8.4741562270706602E-2</v>
      </c>
      <c r="G35" s="56">
        <v>7.7673779776629051E-2</v>
      </c>
      <c r="H35" s="57" t="str">
        <f>IF(ISERROR($F35-G35),"-",CONCATENATE((FIXED($F35-G35,4)*10000)," op"))</f>
        <v>71 op</v>
      </c>
    </row>
    <row r="36" spans="2:8" x14ac:dyDescent="0.25">
      <c r="B36" s="75"/>
      <c r="C36" s="21"/>
      <c r="D36" s="21"/>
      <c r="E36" s="21"/>
      <c r="F36" s="56"/>
      <c r="G36" s="56"/>
      <c r="H36" s="57"/>
    </row>
    <row r="37" spans="2:8" ht="17.25" x14ac:dyDescent="0.25">
      <c r="B37" s="77" t="s">
        <v>143</v>
      </c>
      <c r="C37" s="21"/>
      <c r="D37" s="21"/>
      <c r="E37" s="21"/>
      <c r="F37" s="56"/>
      <c r="G37" s="56"/>
      <c r="H37" s="57"/>
    </row>
    <row r="38" spans="2:8" x14ac:dyDescent="0.25">
      <c r="B38" s="77"/>
      <c r="C38" s="21"/>
      <c r="D38" s="21"/>
      <c r="E38" s="21"/>
      <c r="F38" s="56"/>
      <c r="G38" s="56"/>
      <c r="H38" s="57"/>
    </row>
    <row r="41" spans="2:8" ht="17.25" x14ac:dyDescent="0.3">
      <c r="B41" s="6" t="s">
        <v>28</v>
      </c>
      <c r="G41" s="4"/>
    </row>
    <row r="42" spans="2:8" x14ac:dyDescent="0.25">
      <c r="B42" s="70" t="s">
        <v>12</v>
      </c>
      <c r="G42" s="4"/>
    </row>
    <row r="43" spans="2:8" ht="17.25" x14ac:dyDescent="0.25">
      <c r="B43" s="7"/>
      <c r="C43" s="7"/>
      <c r="D43" s="7"/>
      <c r="E43" s="7"/>
      <c r="F43" s="8" t="s">
        <v>150</v>
      </c>
      <c r="G43" s="9" t="s">
        <v>151</v>
      </c>
      <c r="H43" s="9" t="s">
        <v>13</v>
      </c>
    </row>
    <row r="44" spans="2:8" x14ac:dyDescent="0.25">
      <c r="B44" s="21" t="s">
        <v>126</v>
      </c>
      <c r="C44" s="21"/>
      <c r="D44" s="21"/>
      <c r="E44" s="21"/>
      <c r="F44" s="22">
        <f>+F15</f>
        <v>2060</v>
      </c>
      <c r="G44" s="23">
        <v>2060</v>
      </c>
      <c r="H44" s="40">
        <f>IF(ISERROR($F44/G44),"-",ABS($F44)/ABS(G44)-1)</f>
        <v>0</v>
      </c>
    </row>
    <row r="45" spans="2:8" x14ac:dyDescent="0.25">
      <c r="B45" s="21" t="s">
        <v>127</v>
      </c>
      <c r="C45" s="21"/>
      <c r="D45" s="21"/>
      <c r="E45" s="21"/>
      <c r="F45" s="22">
        <f>+F16</f>
        <v>3577.2194802189001</v>
      </c>
      <c r="G45" s="23">
        <v>3561.0727909477</v>
      </c>
      <c r="H45" s="40">
        <f t="shared" ref="H45:H47" si="3">IF(ISERROR($F45/G45),"-",ABS($F45)/ABS(G45)-1)</f>
        <v>4.5342205057545826E-3</v>
      </c>
    </row>
    <row r="46" spans="2:8" x14ac:dyDescent="0.25">
      <c r="B46" s="21" t="s">
        <v>128</v>
      </c>
      <c r="C46" s="21"/>
      <c r="D46" s="21"/>
      <c r="E46" s="21"/>
      <c r="F46" s="22">
        <f>+F17</f>
        <v>41.863</v>
      </c>
      <c r="G46" s="23">
        <v>24.703200000000002</v>
      </c>
      <c r="H46" s="40">
        <f t="shared" si="3"/>
        <v>0.69463875125489793</v>
      </c>
    </row>
    <row r="47" spans="2:8" x14ac:dyDescent="0.25">
      <c r="B47" s="78" t="s">
        <v>145</v>
      </c>
      <c r="C47" s="79"/>
      <c r="D47" s="79"/>
      <c r="E47" s="79"/>
      <c r="F47" s="22">
        <f>+F18</f>
        <v>-99.049330199999702</v>
      </c>
      <c r="G47" s="23">
        <v>-108.72739908999991</v>
      </c>
      <c r="H47" s="40">
        <f t="shared" si="3"/>
        <v>-8.9012235839368459E-2</v>
      </c>
    </row>
    <row r="48" spans="2:8" x14ac:dyDescent="0.25">
      <c r="B48" s="21" t="s">
        <v>129</v>
      </c>
      <c r="C48" s="21"/>
      <c r="D48" s="21"/>
      <c r="E48" s="21"/>
      <c r="F48" s="22">
        <f t="shared" ref="F48:F60" si="4">+F19</f>
        <v>2.7679560649371546</v>
      </c>
      <c r="G48" s="23">
        <v>2.3459229653708054</v>
      </c>
      <c r="H48" s="40">
        <f t="shared" ref="H48:H56" si="5">IF(ISERROR($F48/G48),"-",ABS($F48)/ABS(G48)-1)</f>
        <v>0.17990066417191208</v>
      </c>
    </row>
    <row r="49" spans="2:8" x14ac:dyDescent="0.25">
      <c r="B49" s="21" t="s">
        <v>103</v>
      </c>
      <c r="C49" s="21"/>
      <c r="D49" s="21"/>
      <c r="E49" s="21"/>
      <c r="F49" s="22">
        <f t="shared" si="4"/>
        <v>620.50705505258588</v>
      </c>
      <c r="G49" s="23">
        <v>703.11977751422751</v>
      </c>
      <c r="H49" s="40">
        <f t="shared" si="5"/>
        <v>-0.1174945224179389</v>
      </c>
    </row>
    <row r="50" spans="2:8" x14ac:dyDescent="0.25">
      <c r="B50" s="21" t="s">
        <v>87</v>
      </c>
      <c r="C50" s="21"/>
      <c r="D50" s="21"/>
      <c r="E50" s="21"/>
      <c r="F50" s="22">
        <f t="shared" si="4"/>
        <v>-330.59461970699766</v>
      </c>
      <c r="G50" s="23">
        <v>-323.9178937101326</v>
      </c>
      <c r="H50" s="40">
        <f t="shared" si="5"/>
        <v>2.0612402483821679E-2</v>
      </c>
    </row>
    <row r="51" spans="2:8" x14ac:dyDescent="0.25">
      <c r="B51" s="21" t="s">
        <v>130</v>
      </c>
      <c r="C51" s="21"/>
      <c r="D51" s="21"/>
      <c r="E51" s="21"/>
      <c r="F51" s="22">
        <f t="shared" si="4"/>
        <v>-470.49024439005143</v>
      </c>
      <c r="G51" s="23">
        <v>-476.42801909708953</v>
      </c>
      <c r="H51" s="40">
        <f t="shared" si="5"/>
        <v>-1.2463109785799675E-2</v>
      </c>
    </row>
    <row r="52" spans="2:8" x14ac:dyDescent="0.25">
      <c r="B52" s="5" t="s">
        <v>131</v>
      </c>
      <c r="C52" s="5"/>
      <c r="D52" s="5"/>
      <c r="E52" s="5"/>
      <c r="F52" s="17">
        <f t="shared" si="4"/>
        <v>5402.2232970393761</v>
      </c>
      <c r="G52" s="36">
        <v>5442.168379530076</v>
      </c>
      <c r="H52" s="61">
        <f t="shared" si="5"/>
        <v>-7.339920359860086E-3</v>
      </c>
    </row>
    <row r="53" spans="2:8" x14ac:dyDescent="0.25">
      <c r="B53" s="5" t="s">
        <v>132</v>
      </c>
      <c r="C53" s="5"/>
      <c r="D53" s="5"/>
      <c r="E53" s="5"/>
      <c r="F53" s="17">
        <f t="shared" si="4"/>
        <v>5402.2232970393761</v>
      </c>
      <c r="G53" s="36">
        <v>5442.168379530076</v>
      </c>
      <c r="H53" s="61">
        <f t="shared" si="5"/>
        <v>-7.339920359860086E-3</v>
      </c>
    </row>
    <row r="54" spans="2:8" x14ac:dyDescent="0.25">
      <c r="B54" s="5" t="s">
        <v>133</v>
      </c>
      <c r="C54" s="5"/>
      <c r="D54" s="5"/>
      <c r="E54" s="5"/>
      <c r="F54" s="17">
        <f t="shared" si="4"/>
        <v>5402.2232970393761</v>
      </c>
      <c r="G54" s="36">
        <v>5442.168379530076</v>
      </c>
      <c r="H54" s="61">
        <f t="shared" si="5"/>
        <v>-7.339920359860086E-3</v>
      </c>
    </row>
    <row r="55" spans="2:8" x14ac:dyDescent="0.25">
      <c r="B55" s="5" t="s">
        <v>134</v>
      </c>
      <c r="C55" s="5"/>
      <c r="D55" s="5"/>
      <c r="E55" s="5"/>
      <c r="F55" s="17">
        <f t="shared" si="4"/>
        <v>31014.10400167829</v>
      </c>
      <c r="G55" s="36">
        <v>30300.594424351311</v>
      </c>
      <c r="H55" s="61">
        <f t="shared" si="5"/>
        <v>2.3547708910738763E-2</v>
      </c>
    </row>
    <row r="56" spans="2:8" x14ac:dyDescent="0.25">
      <c r="B56" s="21" t="s">
        <v>142</v>
      </c>
      <c r="C56" s="21"/>
      <c r="D56" s="21"/>
      <c r="E56" s="21"/>
      <c r="F56" s="22">
        <f t="shared" si="4"/>
        <v>28795.200581678291</v>
      </c>
      <c r="G56" s="23">
        <v>28082.291347056493</v>
      </c>
      <c r="H56" s="40">
        <f t="shared" si="5"/>
        <v>2.5386433956235077E-2</v>
      </c>
    </row>
    <row r="57" spans="2:8" ht="17.25" x14ac:dyDescent="0.3">
      <c r="B57" s="6" t="s">
        <v>135</v>
      </c>
      <c r="C57" s="6"/>
      <c r="D57" s="6"/>
      <c r="E57" s="6"/>
      <c r="F57" s="41">
        <f t="shared" si="4"/>
        <v>0.17418601861743424</v>
      </c>
      <c r="G57" s="42">
        <v>0.17960599397206659</v>
      </c>
      <c r="H57" s="43" t="str">
        <f>IF(ISERROR($F57-G57),"-",CONCATENATE((FIXED($F57-G57,4)*10000)," op"))</f>
        <v>-54 op</v>
      </c>
    </row>
    <row r="58" spans="2:8" ht="17.25" x14ac:dyDescent="0.3">
      <c r="B58" s="6" t="s">
        <v>136</v>
      </c>
      <c r="C58" s="6"/>
      <c r="D58" s="6"/>
      <c r="E58" s="6"/>
      <c r="F58" s="41">
        <f t="shared" si="4"/>
        <v>0.17418601861743424</v>
      </c>
      <c r="G58" s="42">
        <v>0.17960599397206659</v>
      </c>
      <c r="H58" s="43" t="str">
        <f>IF(ISERROR($F58-G58),"-",CONCATENATE((FIXED($F58-G58,4)*10000)," op"))</f>
        <v>-54 op</v>
      </c>
    </row>
    <row r="59" spans="2:8" ht="17.25" x14ac:dyDescent="0.3">
      <c r="B59" s="6" t="s">
        <v>34</v>
      </c>
      <c r="C59" s="6"/>
      <c r="D59" s="6"/>
      <c r="E59" s="6"/>
      <c r="F59" s="41">
        <f t="shared" si="4"/>
        <v>0.17418601861743424</v>
      </c>
      <c r="G59" s="42">
        <v>0.17960599397206659</v>
      </c>
      <c r="H59" s="43" t="str">
        <f>IF(ISERROR($F59-G59),"-",CONCATENATE((FIXED($F59-G59,4)*10000)," op"))</f>
        <v>-54 op</v>
      </c>
    </row>
    <row r="60" spans="2:8" ht="17.25" x14ac:dyDescent="0.3">
      <c r="B60" s="6" t="s">
        <v>35</v>
      </c>
      <c r="C60" s="6"/>
      <c r="D60" s="6"/>
      <c r="E60" s="6"/>
      <c r="F60" s="41">
        <f t="shared" si="4"/>
        <v>8.6821904684493453E-2</v>
      </c>
      <c r="G60" s="42">
        <v>9.0457005985683667E-2</v>
      </c>
      <c r="H60" s="43" t="str">
        <f>IF(ISERROR($F60-G60),"-",CONCATENATE((FIXED($F60-G60,4)*10000)," op"))</f>
        <v>-36 op</v>
      </c>
    </row>
    <row r="61" spans="2:8" x14ac:dyDescent="0.25">
      <c r="B61" s="75" t="s">
        <v>6</v>
      </c>
      <c r="C61" s="21"/>
      <c r="D61" s="21"/>
      <c r="E61" s="21"/>
      <c r="F61" s="49"/>
      <c r="G61" s="21"/>
      <c r="H61" s="50"/>
    </row>
    <row r="62" spans="2:8" x14ac:dyDescent="0.25">
      <c r="B62" s="51" t="s">
        <v>137</v>
      </c>
      <c r="C62" s="52"/>
      <c r="D62" s="52"/>
      <c r="E62" s="52"/>
      <c r="F62" s="53">
        <f t="shared" ref="F62:F64" si="6">+F33</f>
        <v>0.16977008634416679</v>
      </c>
      <c r="G62" s="74">
        <v>0.17589879300176753</v>
      </c>
      <c r="H62" s="54" t="str">
        <f>IF(ISERROR($F62-G62),"-",CONCATENATE((FIXED($F62-G62,4)*10000)," op"))</f>
        <v>-61 op</v>
      </c>
    </row>
    <row r="63" spans="2:8" x14ac:dyDescent="0.25">
      <c r="B63" s="75" t="s">
        <v>138</v>
      </c>
      <c r="C63" s="21"/>
      <c r="D63" s="21"/>
      <c r="E63" s="21"/>
      <c r="F63" s="55">
        <f t="shared" si="6"/>
        <v>0.16977008634416679</v>
      </c>
      <c r="G63" s="56">
        <v>0.17589879300176753</v>
      </c>
      <c r="H63" s="57" t="str">
        <f>IF(ISERROR($F63-G63),"-",CONCATENATE((FIXED($F63-G63,4)*10000)," op"))</f>
        <v>-61 op</v>
      </c>
    </row>
    <row r="64" spans="2:8" x14ac:dyDescent="0.25">
      <c r="B64" s="75" t="s">
        <v>139</v>
      </c>
      <c r="C64" s="21"/>
      <c r="D64" s="21"/>
      <c r="E64" s="21"/>
      <c r="F64" s="55">
        <f t="shared" si="6"/>
        <v>8.4741562270706602E-2</v>
      </c>
      <c r="G64" s="56">
        <v>8.8555499471640459E-2</v>
      </c>
      <c r="H64" s="57" t="str">
        <f>IF(ISERROR($F64-G64),"-",CONCATENATE((FIXED($F64-G64,4)*10000)," op"))</f>
        <v>-38 op</v>
      </c>
    </row>
    <row r="65" spans="2:8" x14ac:dyDescent="0.25">
      <c r="B65" s="75"/>
      <c r="C65" s="21"/>
      <c r="D65" s="21"/>
      <c r="E65" s="21"/>
      <c r="F65" s="56"/>
      <c r="G65" s="56"/>
      <c r="H65" s="57"/>
    </row>
    <row r="66" spans="2:8" ht="17.25" x14ac:dyDescent="0.25">
      <c r="B66" s="64" t="s">
        <v>143</v>
      </c>
      <c r="C66" s="21"/>
      <c r="D66" s="21"/>
      <c r="E66" s="21"/>
      <c r="F66" s="56"/>
      <c r="G66" s="56"/>
      <c r="H66" s="57"/>
    </row>
  </sheetData>
  <mergeCells count="2">
    <mergeCell ref="B18:E18"/>
    <mergeCell ref="B47:E4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10</v>
      </c>
    </row>
    <row r="12" spans="2:7" ht="17.25" x14ac:dyDescent="0.3">
      <c r="B12" s="6" t="s">
        <v>11</v>
      </c>
      <c r="F12" s="4"/>
    </row>
    <row r="13" spans="2:7" x14ac:dyDescent="0.25">
      <c r="B13" s="70" t="s">
        <v>12</v>
      </c>
      <c r="F13" s="4"/>
    </row>
    <row r="14" spans="2:7" x14ac:dyDescent="0.25">
      <c r="B14" s="7"/>
      <c r="C14" s="7"/>
      <c r="D14" s="7"/>
      <c r="E14" s="8" t="s">
        <v>148</v>
      </c>
      <c r="F14" s="9" t="s">
        <v>149</v>
      </c>
      <c r="G14" s="9" t="s">
        <v>13</v>
      </c>
    </row>
    <row r="15" spans="2:7" s="5" customFormat="1" x14ac:dyDescent="0.25">
      <c r="B15" s="58" t="s">
        <v>14</v>
      </c>
      <c r="C15" s="58"/>
      <c r="D15" s="58"/>
      <c r="E15" s="46">
        <v>65143.403999999995</v>
      </c>
      <c r="F15" s="44">
        <v>64215.603000000003</v>
      </c>
      <c r="G15" s="37">
        <f>IF(ISERROR($E15/F15),"-",ABS($E15)/ABS(F15)-1)</f>
        <v>1.4448217514986039E-2</v>
      </c>
    </row>
    <row r="16" spans="2:7" x14ac:dyDescent="0.25">
      <c r="B16" s="1" t="s">
        <v>15</v>
      </c>
      <c r="C16" s="19"/>
      <c r="D16" s="19"/>
      <c r="E16" s="47">
        <v>5842.7160000000003</v>
      </c>
      <c r="F16" s="28">
        <v>4707.009</v>
      </c>
      <c r="G16" s="34">
        <f t="shared" ref="G16:G28" si="0">IF(ISERROR($E16/F16),"-",ABS($E16)/ABS(F16)-1)</f>
        <v>0.24127997205868956</v>
      </c>
    </row>
    <row r="17" spans="2:7" x14ac:dyDescent="0.25">
      <c r="B17" s="1" t="s">
        <v>16</v>
      </c>
      <c r="E17" s="47">
        <v>1862.623</v>
      </c>
      <c r="F17" s="28">
        <v>1765.92</v>
      </c>
      <c r="G17" s="34">
        <f t="shared" si="0"/>
        <v>5.4760691311044551E-2</v>
      </c>
    </row>
    <row r="18" spans="2:7" x14ac:dyDescent="0.25">
      <c r="B18" s="1" t="s">
        <v>17</v>
      </c>
      <c r="E18" s="47">
        <v>173.81100000000001</v>
      </c>
      <c r="F18" s="28">
        <v>184.56899999999999</v>
      </c>
      <c r="G18" s="34">
        <f t="shared" si="0"/>
        <v>-5.8287144645091993E-2</v>
      </c>
    </row>
    <row r="19" spans="2:7" s="5" customFormat="1" x14ac:dyDescent="0.25">
      <c r="B19" s="5" t="s">
        <v>18</v>
      </c>
      <c r="E19" s="46">
        <v>47297.855000000003</v>
      </c>
      <c r="F19" s="44">
        <v>44416.601000000002</v>
      </c>
      <c r="G19" s="37">
        <f t="shared" si="0"/>
        <v>6.4868853877404931E-2</v>
      </c>
    </row>
    <row r="20" spans="2:7" x14ac:dyDescent="0.25">
      <c r="B20" s="1" t="s">
        <v>19</v>
      </c>
      <c r="E20" s="47">
        <v>1762.924</v>
      </c>
      <c r="F20" s="28">
        <v>2945.1689999999999</v>
      </c>
      <c r="G20" s="34">
        <f t="shared" si="0"/>
        <v>-0.40141839059150763</v>
      </c>
    </row>
    <row r="21" spans="2:7" s="21" customFormat="1" x14ac:dyDescent="0.25">
      <c r="B21" s="21" t="s">
        <v>20</v>
      </c>
      <c r="E21" s="22">
        <v>0</v>
      </c>
      <c r="F21" s="72">
        <v>0</v>
      </c>
      <c r="G21" s="34" t="str">
        <f t="shared" si="0"/>
        <v>-</v>
      </c>
    </row>
    <row r="22" spans="2:7" x14ac:dyDescent="0.25">
      <c r="B22" s="5" t="s">
        <v>21</v>
      </c>
      <c r="C22" s="5"/>
      <c r="D22" s="5"/>
      <c r="E22" s="46">
        <v>47990.459000000003</v>
      </c>
      <c r="F22" s="44">
        <v>46673.764000000003</v>
      </c>
      <c r="G22" s="37">
        <f t="shared" si="0"/>
        <v>2.8210602427522158E-2</v>
      </c>
    </row>
    <row r="23" spans="2:7" s="5" customFormat="1" x14ac:dyDescent="0.25">
      <c r="B23" s="21" t="s">
        <v>22</v>
      </c>
      <c r="C23" s="21"/>
      <c r="D23" s="21"/>
      <c r="E23" s="48">
        <v>854.87636745999998</v>
      </c>
      <c r="F23" s="45">
        <v>884.00492555999983</v>
      </c>
      <c r="G23" s="34">
        <f t="shared" si="0"/>
        <v>-3.295067398131013E-2</v>
      </c>
    </row>
    <row r="24" spans="2:7" x14ac:dyDescent="0.25">
      <c r="B24" s="52" t="s">
        <v>23</v>
      </c>
      <c r="C24" s="52"/>
      <c r="D24" s="52"/>
      <c r="E24" s="59">
        <v>47135.582632540005</v>
      </c>
      <c r="F24" s="60">
        <v>45789.75907444</v>
      </c>
      <c r="G24" s="37">
        <f t="shared" si="0"/>
        <v>2.9391365783604906E-2</v>
      </c>
    </row>
    <row r="25" spans="2:7" s="19" customFormat="1" x14ac:dyDescent="0.25">
      <c r="B25" s="1" t="s">
        <v>24</v>
      </c>
      <c r="C25" s="1"/>
      <c r="D25" s="1"/>
      <c r="E25" s="47">
        <v>27207.902091860004</v>
      </c>
      <c r="F25" s="28">
        <v>22878.766329549999</v>
      </c>
      <c r="G25" s="34">
        <f t="shared" si="0"/>
        <v>0.18922068174272733</v>
      </c>
    </row>
    <row r="26" spans="2:7" x14ac:dyDescent="0.25">
      <c r="B26" s="5" t="s">
        <v>25</v>
      </c>
      <c r="C26" s="5"/>
      <c r="D26" s="5"/>
      <c r="E26" s="46">
        <v>74343.484724400012</v>
      </c>
      <c r="F26" s="44">
        <v>68668.525403990003</v>
      </c>
      <c r="G26" s="37">
        <f t="shared" si="0"/>
        <v>8.264280158956594E-2</v>
      </c>
    </row>
    <row r="27" spans="2:7" s="5" customFormat="1" x14ac:dyDescent="0.25">
      <c r="B27" s="1" t="s">
        <v>26</v>
      </c>
      <c r="C27" s="1"/>
      <c r="D27" s="1"/>
      <c r="E27" s="47">
        <v>122372.59872440001</v>
      </c>
      <c r="F27" s="28">
        <v>113984.06940399</v>
      </c>
      <c r="G27" s="34">
        <f t="shared" si="0"/>
        <v>7.3593874690320416E-2</v>
      </c>
    </row>
    <row r="28" spans="2:7" x14ac:dyDescent="0.25">
      <c r="B28" s="5" t="s">
        <v>27</v>
      </c>
      <c r="C28" s="5"/>
      <c r="D28" s="5"/>
      <c r="E28" s="46">
        <v>5724.9179999999997</v>
      </c>
      <c r="F28" s="44">
        <v>5583.98</v>
      </c>
      <c r="G28" s="37">
        <f t="shared" si="0"/>
        <v>2.5239703580600237E-2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0" t="s">
        <v>12</v>
      </c>
      <c r="F35" s="4"/>
    </row>
    <row r="36" spans="2:7" x14ac:dyDescent="0.25">
      <c r="B36" s="7"/>
      <c r="C36" s="7"/>
      <c r="D36" s="7"/>
      <c r="E36" s="8" t="str">
        <f>+E14</f>
        <v>2021/II</v>
      </c>
      <c r="F36" s="9" t="s">
        <v>147</v>
      </c>
      <c r="G36" s="9" t="s">
        <v>13</v>
      </c>
    </row>
    <row r="37" spans="2:7" x14ac:dyDescent="0.25">
      <c r="B37" s="58" t="s">
        <v>14</v>
      </c>
      <c r="C37" s="58"/>
      <c r="D37" s="58"/>
      <c r="E37" s="46">
        <f>+E15</f>
        <v>65143.403999999995</v>
      </c>
      <c r="F37" s="44">
        <v>65210.59</v>
      </c>
      <c r="G37" s="37">
        <f>IF(ISERROR($E37/F37),"-",ABS($E37)/ABS(F37)-1)</f>
        <v>-1.0302927791330241E-3</v>
      </c>
    </row>
    <row r="38" spans="2:7" x14ac:dyDescent="0.25">
      <c r="B38" s="1" t="s">
        <v>15</v>
      </c>
      <c r="C38" s="19"/>
      <c r="D38" s="19"/>
      <c r="E38" s="47">
        <f>+E16</f>
        <v>5842.7160000000003</v>
      </c>
      <c r="F38" s="28">
        <v>5484.3049999999994</v>
      </c>
      <c r="G38" s="34">
        <f t="shared" ref="G38:G50" si="1">IF(ISERROR($E38/F38),"-",ABS($E38)/ABS(F38)-1)</f>
        <v>6.5352127571315144E-2</v>
      </c>
    </row>
    <row r="39" spans="2:7" x14ac:dyDescent="0.25">
      <c r="B39" s="1" t="s">
        <v>16</v>
      </c>
      <c r="E39" s="47">
        <f t="shared" ref="E39:E50" si="2">+E17</f>
        <v>1862.623</v>
      </c>
      <c r="F39" s="28">
        <v>1953.7369999999999</v>
      </c>
      <c r="G39" s="34">
        <f t="shared" si="1"/>
        <v>-4.6635754965995813E-2</v>
      </c>
    </row>
    <row r="40" spans="2:7" x14ac:dyDescent="0.25">
      <c r="B40" s="1" t="s">
        <v>17</v>
      </c>
      <c r="E40" s="47">
        <f t="shared" si="2"/>
        <v>173.81100000000001</v>
      </c>
      <c r="F40" s="28">
        <v>174.86799999999999</v>
      </c>
      <c r="G40" s="34">
        <f t="shared" si="1"/>
        <v>-6.0445593247477891E-3</v>
      </c>
    </row>
    <row r="41" spans="2:7" x14ac:dyDescent="0.25">
      <c r="B41" s="5" t="s">
        <v>18</v>
      </c>
      <c r="C41" s="5"/>
      <c r="D41" s="5"/>
      <c r="E41" s="46">
        <f t="shared" si="2"/>
        <v>47297.855000000003</v>
      </c>
      <c r="F41" s="44">
        <v>45122.396999999997</v>
      </c>
      <c r="G41" s="37">
        <f t="shared" si="1"/>
        <v>4.8212376660752509E-2</v>
      </c>
    </row>
    <row r="42" spans="2:7" x14ac:dyDescent="0.25">
      <c r="B42" s="1" t="s">
        <v>19</v>
      </c>
      <c r="E42" s="47">
        <f t="shared" si="2"/>
        <v>1762.924</v>
      </c>
      <c r="F42" s="28">
        <v>2832.1320000000001</v>
      </c>
      <c r="G42" s="34">
        <f t="shared" si="1"/>
        <v>-0.37752760111463735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21</v>
      </c>
      <c r="C44" s="5"/>
      <c r="D44" s="5"/>
      <c r="E44" s="46">
        <f t="shared" si="2"/>
        <v>47990.459000000003</v>
      </c>
      <c r="F44" s="44">
        <v>46284.044000000002</v>
      </c>
      <c r="G44" s="37">
        <f t="shared" si="1"/>
        <v>3.6868321186454667E-2</v>
      </c>
    </row>
    <row r="45" spans="2:7" x14ac:dyDescent="0.25">
      <c r="B45" s="21" t="s">
        <v>22</v>
      </c>
      <c r="C45" s="21"/>
      <c r="D45" s="21"/>
      <c r="E45" s="48">
        <f t="shared" si="2"/>
        <v>854.87636745999998</v>
      </c>
      <c r="F45" s="45">
        <v>860.03161742999998</v>
      </c>
      <c r="G45" s="34">
        <f t="shared" si="1"/>
        <v>-5.9942563337441745E-3</v>
      </c>
    </row>
    <row r="46" spans="2:7" x14ac:dyDescent="0.25">
      <c r="B46" s="52" t="s">
        <v>23</v>
      </c>
      <c r="C46" s="52"/>
      <c r="D46" s="52"/>
      <c r="E46" s="59">
        <f t="shared" si="2"/>
        <v>47135.582632540005</v>
      </c>
      <c r="F46" s="60">
        <v>45424.012382569999</v>
      </c>
      <c r="G46" s="37">
        <f t="shared" si="1"/>
        <v>3.7679856098022046E-2</v>
      </c>
    </row>
    <row r="47" spans="2:7" x14ac:dyDescent="0.25">
      <c r="B47" s="1" t="s">
        <v>24</v>
      </c>
      <c r="E47" s="47">
        <f t="shared" si="2"/>
        <v>27207.902091860004</v>
      </c>
      <c r="F47" s="28">
        <v>26025.312252970005</v>
      </c>
      <c r="G47" s="34">
        <f t="shared" si="1"/>
        <v>4.5439986555974698E-2</v>
      </c>
    </row>
    <row r="48" spans="2:7" x14ac:dyDescent="0.25">
      <c r="B48" s="5" t="s">
        <v>25</v>
      </c>
      <c r="C48" s="5"/>
      <c r="D48" s="5"/>
      <c r="E48" s="46">
        <f t="shared" si="2"/>
        <v>74343.484724400012</v>
      </c>
      <c r="F48" s="44">
        <v>71449.324635540004</v>
      </c>
      <c r="G48" s="37">
        <f t="shared" si="1"/>
        <v>4.050647229519666E-2</v>
      </c>
    </row>
    <row r="49" spans="2:7" x14ac:dyDescent="0.25">
      <c r="B49" s="1" t="s">
        <v>26</v>
      </c>
      <c r="E49" s="47">
        <f t="shared" si="2"/>
        <v>122372.59872440001</v>
      </c>
      <c r="F49" s="28">
        <v>117294.09563554</v>
      </c>
      <c r="G49" s="34">
        <f t="shared" si="1"/>
        <v>4.3297175883772576E-2</v>
      </c>
    </row>
    <row r="50" spans="2:7" x14ac:dyDescent="0.25">
      <c r="B50" s="5" t="s">
        <v>27</v>
      </c>
      <c r="C50" s="5"/>
      <c r="D50" s="5"/>
      <c r="E50" s="46">
        <f t="shared" si="2"/>
        <v>5724.9179999999997</v>
      </c>
      <c r="F50" s="44">
        <v>5661.2079999999996</v>
      </c>
      <c r="G50" s="37">
        <f t="shared" si="1"/>
        <v>1.1253781878355351E-2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2021/II</v>
      </c>
      <c r="F14" s="9" t="str">
        <f>+'KF-B'!F14</f>
        <v>2020/II</v>
      </c>
      <c r="G14" s="9" t="s">
        <v>13</v>
      </c>
    </row>
    <row r="15" spans="2:7" x14ac:dyDescent="0.25">
      <c r="B15" s="1" t="s">
        <v>0</v>
      </c>
      <c r="E15" s="29">
        <v>2.9824441271805585E-2</v>
      </c>
      <c r="F15" s="30">
        <v>5.3201587111072417E-2</v>
      </c>
      <c r="G15" s="31" t="str">
        <f>IF(ISERROR($E15-F15),"-",CONCATENATE((FIXED($E15-F15,4)*10000)," op"))</f>
        <v>-234 op</v>
      </c>
    </row>
    <row r="16" spans="2:7" x14ac:dyDescent="0.25">
      <c r="B16" s="1" t="s">
        <v>3</v>
      </c>
      <c r="E16" s="29">
        <v>3.1937845032265565E-2</v>
      </c>
      <c r="F16" s="30">
        <v>5.6969194499915145E-2</v>
      </c>
      <c r="G16" s="31" t="str">
        <f t="shared" ref="G16:G19" si="0">IF(ISERROR($E16-F16),"-",CONCATENATE((FIXED($E16-F16,4)*10000)," op"))</f>
        <v>-250 op</v>
      </c>
    </row>
    <row r="17" spans="2:7" x14ac:dyDescent="0.25">
      <c r="B17" s="1" t="s">
        <v>1</v>
      </c>
      <c r="E17" s="29">
        <v>2.6178251677373425E-3</v>
      </c>
      <c r="F17" s="30">
        <v>4.876113035188861E-3</v>
      </c>
      <c r="G17" s="31" t="str">
        <f t="shared" si="0"/>
        <v>-23 op</v>
      </c>
    </row>
    <row r="18" spans="2:7" x14ac:dyDescent="0.25">
      <c r="B18" s="1" t="s">
        <v>2</v>
      </c>
      <c r="E18" s="29">
        <v>6.3324559122601275E-3</v>
      </c>
      <c r="F18" s="30">
        <v>9.641535376600386E-3</v>
      </c>
      <c r="G18" s="31" t="str">
        <f t="shared" si="0"/>
        <v>-33 op</v>
      </c>
    </row>
    <row r="19" spans="2:7" x14ac:dyDescent="0.25">
      <c r="B19" s="1" t="s">
        <v>30</v>
      </c>
      <c r="E19" s="29">
        <v>0.56199013275972831</v>
      </c>
      <c r="F19" s="30">
        <v>0.53567135475492922</v>
      </c>
      <c r="G19" s="31" t="str">
        <f t="shared" si="0"/>
        <v>263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2021/II</v>
      </c>
      <c r="F30" s="9" t="str">
        <f>+'KF-B'!$F$36</f>
        <v>2021/I</v>
      </c>
      <c r="G30" s="9" t="s">
        <v>13</v>
      </c>
    </row>
    <row r="31" spans="2:7" x14ac:dyDescent="0.25">
      <c r="B31" s="1" t="s">
        <v>0</v>
      </c>
      <c r="E31" s="29">
        <f t="shared" si="1"/>
        <v>2.9824441271805585E-2</v>
      </c>
      <c r="F31" s="30">
        <v>2.6826845107656434E-2</v>
      </c>
      <c r="G31" s="31" t="str">
        <f>IF(ISERROR($E31-F31),"-",CONCATENATE((FIXED($E31-F31,4)*10000)," op"))</f>
        <v>30 op</v>
      </c>
    </row>
    <row r="32" spans="2:7" x14ac:dyDescent="0.25">
      <c r="B32" s="1" t="s">
        <v>3</v>
      </c>
      <c r="E32" s="29">
        <f t="shared" si="1"/>
        <v>3.1937845032265565E-2</v>
      </c>
      <c r="F32" s="30">
        <v>2.8725077388817181E-2</v>
      </c>
      <c r="G32" s="31" t="str">
        <f t="shared" ref="G32:G35" si="2">IF(ISERROR($E32-F32),"-",CONCATENATE((FIXED($E32-F32,4)*10000)," op"))</f>
        <v>32 op</v>
      </c>
    </row>
    <row r="33" spans="2:7" x14ac:dyDescent="0.25">
      <c r="B33" s="1" t="s">
        <v>1</v>
      </c>
      <c r="E33" s="29">
        <f t="shared" si="1"/>
        <v>2.6178251677373425E-3</v>
      </c>
      <c r="F33" s="30">
        <v>2.379040085964223E-3</v>
      </c>
      <c r="G33" s="31" t="str">
        <f t="shared" si="2"/>
        <v>2 op</v>
      </c>
    </row>
    <row r="34" spans="2:7" x14ac:dyDescent="0.25">
      <c r="B34" s="1" t="s">
        <v>2</v>
      </c>
      <c r="E34" s="29">
        <f t="shared" si="1"/>
        <v>6.3324559122601275E-3</v>
      </c>
      <c r="F34" s="30">
        <v>4.9599088480006591E-3</v>
      </c>
      <c r="G34" s="31" t="str">
        <f t="shared" si="2"/>
        <v>14 op</v>
      </c>
    </row>
    <row r="35" spans="2:7" x14ac:dyDescent="0.25">
      <c r="B35" s="1" t="s">
        <v>30</v>
      </c>
      <c r="E35" s="29">
        <f t="shared" si="1"/>
        <v>0.56199013275972831</v>
      </c>
      <c r="F35" s="30">
        <v>0.5965469169308717</v>
      </c>
      <c r="G35" s="31" t="str">
        <f t="shared" si="2"/>
        <v>-346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2021/II</v>
      </c>
      <c r="F14" s="9" t="str">
        <f>+'KF-B'!F14</f>
        <v>2020/II</v>
      </c>
      <c r="G14" s="9" t="s">
        <v>13</v>
      </c>
    </row>
    <row r="15" spans="2:7" x14ac:dyDescent="0.25">
      <c r="B15" s="1" t="s">
        <v>32</v>
      </c>
      <c r="E15" s="29">
        <v>0.17418601861743424</v>
      </c>
      <c r="F15" s="30">
        <v>0.17008282316708265</v>
      </c>
      <c r="G15" s="31" t="str">
        <f>IF(ISERROR($E15-F15),"-",CONCATENATE((FIXED($E15-F15,4)*10000)," op"))</f>
        <v>41 op</v>
      </c>
    </row>
    <row r="16" spans="2:7" x14ac:dyDescent="0.25">
      <c r="B16" s="1" t="s">
        <v>33</v>
      </c>
      <c r="E16" s="29">
        <v>0.17418601861743424</v>
      </c>
      <c r="F16" s="30">
        <v>0.17008282316708265</v>
      </c>
      <c r="G16" s="31" t="str">
        <f t="shared" ref="G16:G23" si="0">IF(ISERROR($E16-F16),"-",CONCATENATE((FIXED($E16-F16,4)*10000)," op"))</f>
        <v>41 op</v>
      </c>
    </row>
    <row r="17" spans="2:7" x14ac:dyDescent="0.25">
      <c r="B17" s="1" t="s">
        <v>34</v>
      </c>
      <c r="E17" s="29">
        <v>0.17418601861743424</v>
      </c>
      <c r="F17" s="30">
        <v>0.17008282316708265</v>
      </c>
      <c r="G17" s="31" t="str">
        <f t="shared" si="0"/>
        <v>41 op</v>
      </c>
    </row>
    <row r="18" spans="2:7" x14ac:dyDescent="0.25">
      <c r="B18" s="1" t="s">
        <v>35</v>
      </c>
      <c r="E18" s="29">
        <v>8.6821904684493453E-2</v>
      </c>
      <c r="F18" s="30">
        <v>7.9596242808952111E-2</v>
      </c>
      <c r="G18" s="31" t="str">
        <f t="shared" si="0"/>
        <v>72 op</v>
      </c>
    </row>
    <row r="19" spans="2:7" s="21" customFormat="1" x14ac:dyDescent="0.25">
      <c r="B19" s="21" t="s">
        <v>7</v>
      </c>
      <c r="E19" s="55">
        <v>0.16977008634416679</v>
      </c>
      <c r="F19" s="56">
        <v>0.16591567708420391</v>
      </c>
      <c r="G19" s="31" t="str">
        <f t="shared" si="0"/>
        <v>39 op</v>
      </c>
    </row>
    <row r="20" spans="2:7" s="21" customFormat="1" x14ac:dyDescent="0.25">
      <c r="B20" s="21" t="s">
        <v>36</v>
      </c>
      <c r="E20" s="55">
        <v>8.4741562270706602E-2</v>
      </c>
      <c r="F20" s="56">
        <v>7.7673779776629051E-2</v>
      </c>
      <c r="G20" s="31" t="str">
        <f t="shared" si="0"/>
        <v>71 op</v>
      </c>
    </row>
    <row r="21" spans="2:7" x14ac:dyDescent="0.25">
      <c r="B21" s="1" t="s">
        <v>4</v>
      </c>
      <c r="E21" s="29">
        <v>1.9449119955644221</v>
      </c>
      <c r="F21" s="30">
        <v>2.6314484954454542</v>
      </c>
      <c r="G21" s="31" t="str">
        <f t="shared" si="0"/>
        <v>-6865 op</v>
      </c>
    </row>
    <row r="22" spans="2:7" x14ac:dyDescent="0.25">
      <c r="B22" s="1" t="s">
        <v>5</v>
      </c>
      <c r="E22" s="73">
        <v>1.3689</v>
      </c>
      <c r="F22" s="30">
        <v>1.3519084817592735</v>
      </c>
      <c r="G22" s="31" t="str">
        <f t="shared" si="0"/>
        <v>170 op</v>
      </c>
    </row>
    <row r="23" spans="2:7" x14ac:dyDescent="0.25">
      <c r="B23" s="1" t="s">
        <v>8</v>
      </c>
      <c r="E23" s="29">
        <v>1.0020597695019586</v>
      </c>
      <c r="F23" s="30">
        <v>0.96902861215850966</v>
      </c>
      <c r="G23" s="31" t="str">
        <f t="shared" si="0"/>
        <v>330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2021/II</v>
      </c>
      <c r="F31" s="9" t="str">
        <f>+'KF-B'!$F$36</f>
        <v>2021/I</v>
      </c>
      <c r="G31" s="9" t="s">
        <v>13</v>
      </c>
    </row>
    <row r="32" spans="2:7" x14ac:dyDescent="0.25">
      <c r="B32" s="1" t="s">
        <v>32</v>
      </c>
      <c r="E32" s="29">
        <f t="shared" ref="E32:E40" si="1">+E15</f>
        <v>0.17418601861743424</v>
      </c>
      <c r="F32" s="30">
        <v>0.17960599397206659</v>
      </c>
      <c r="G32" s="31" t="str">
        <f>IF(ISERROR($E32-F32),"-",CONCATENATE((FIXED($E32-F32,4)*10000)," op"))</f>
        <v>-54 op</v>
      </c>
    </row>
    <row r="33" spans="2:7" x14ac:dyDescent="0.25">
      <c r="B33" s="1" t="s">
        <v>33</v>
      </c>
      <c r="E33" s="29">
        <f t="shared" si="1"/>
        <v>0.17418601861743424</v>
      </c>
      <c r="F33" s="30">
        <v>0.17960599397206659</v>
      </c>
      <c r="G33" s="31" t="str">
        <f t="shared" ref="G33:G40" si="2">IF(ISERROR($E33-F33),"-",CONCATENATE((FIXED($E33-F33,4)*10000)," op"))</f>
        <v>-54 op</v>
      </c>
    </row>
    <row r="34" spans="2:7" x14ac:dyDescent="0.25">
      <c r="B34" s="1" t="s">
        <v>34</v>
      </c>
      <c r="E34" s="29">
        <f t="shared" si="1"/>
        <v>0.17418601861743424</v>
      </c>
      <c r="F34" s="30">
        <v>0.17960599397206659</v>
      </c>
      <c r="G34" s="31" t="str">
        <f t="shared" si="2"/>
        <v>-54 op</v>
      </c>
    </row>
    <row r="35" spans="2:7" s="21" customFormat="1" x14ac:dyDescent="0.25">
      <c r="B35" s="1" t="s">
        <v>35</v>
      </c>
      <c r="C35" s="1"/>
      <c r="D35" s="1"/>
      <c r="E35" s="29">
        <f t="shared" si="1"/>
        <v>8.6821904684493453E-2</v>
      </c>
      <c r="F35" s="30">
        <v>9.0457005985683667E-2</v>
      </c>
      <c r="G35" s="31" t="str">
        <f t="shared" si="2"/>
        <v>-36 op</v>
      </c>
    </row>
    <row r="36" spans="2:7" s="21" customFormat="1" x14ac:dyDescent="0.25">
      <c r="B36" s="21" t="s">
        <v>7</v>
      </c>
      <c r="E36" s="55">
        <f t="shared" si="1"/>
        <v>0.16977008634416679</v>
      </c>
      <c r="F36" s="56">
        <v>0.17589879300176753</v>
      </c>
      <c r="G36" s="31" t="str">
        <f t="shared" si="2"/>
        <v>-61 op</v>
      </c>
    </row>
    <row r="37" spans="2:7" x14ac:dyDescent="0.25">
      <c r="B37" s="21" t="s">
        <v>36</v>
      </c>
      <c r="C37" s="21"/>
      <c r="D37" s="21"/>
      <c r="E37" s="55">
        <f t="shared" si="1"/>
        <v>8.4741562270706602E-2</v>
      </c>
      <c r="F37" s="56">
        <v>8.8555499471640459E-2</v>
      </c>
      <c r="G37" s="31" t="str">
        <f t="shared" si="2"/>
        <v>-38 op</v>
      </c>
    </row>
    <row r="38" spans="2:7" x14ac:dyDescent="0.25">
      <c r="B38" s="1" t="s">
        <v>4</v>
      </c>
      <c r="E38" s="29">
        <f t="shared" si="1"/>
        <v>1.9449119955644221</v>
      </c>
      <c r="F38" s="30">
        <v>2.3327521527789061</v>
      </c>
      <c r="G38" s="31" t="str">
        <f t="shared" si="2"/>
        <v>-3878 op</v>
      </c>
    </row>
    <row r="39" spans="2:7" x14ac:dyDescent="0.25">
      <c r="B39" s="1" t="s">
        <v>5</v>
      </c>
      <c r="E39" s="29">
        <f t="shared" si="1"/>
        <v>1.3689</v>
      </c>
      <c r="F39" s="30">
        <v>1.3440918497382428</v>
      </c>
      <c r="G39" s="31" t="str">
        <f t="shared" si="2"/>
        <v>248 op</v>
      </c>
    </row>
    <row r="40" spans="2:7" x14ac:dyDescent="0.25">
      <c r="B40" s="1" t="s">
        <v>8</v>
      </c>
      <c r="E40" s="29">
        <f t="shared" si="1"/>
        <v>1.0020597695019586</v>
      </c>
      <c r="F40" s="30">
        <v>0.99100056525005698</v>
      </c>
      <c r="G40" s="31" t="str">
        <f t="shared" si="2"/>
        <v>111 op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37</v>
      </c>
    </row>
    <row r="12" spans="2:9" ht="17.25" x14ac:dyDescent="0.3">
      <c r="B12" s="6" t="s">
        <v>11</v>
      </c>
      <c r="F12" s="4"/>
    </row>
    <row r="13" spans="2:9" x14ac:dyDescent="0.25">
      <c r="B13" s="71" t="s">
        <v>38</v>
      </c>
      <c r="F13" s="4"/>
    </row>
    <row r="14" spans="2:9" x14ac:dyDescent="0.25">
      <c r="B14" s="7"/>
      <c r="C14" s="7"/>
      <c r="D14" s="7"/>
      <c r="E14" s="8" t="str">
        <f>+'KF-B'!E14</f>
        <v>2021/II</v>
      </c>
      <c r="F14" s="9" t="str">
        <f>+'KF-B'!F14</f>
        <v>2020/II</v>
      </c>
      <c r="G14" s="9" t="s">
        <v>13</v>
      </c>
    </row>
    <row r="15" spans="2:9" x14ac:dyDescent="0.25">
      <c r="B15" s="1" t="s">
        <v>39</v>
      </c>
      <c r="E15" s="32">
        <v>5210</v>
      </c>
      <c r="F15" s="33">
        <v>5330</v>
      </c>
      <c r="G15" s="34">
        <f t="shared" ref="G15:G20" si="0">IF(ISERROR($E15/F15),"-",$E15/F15-1)</f>
        <v>-2.2514071294559068E-2</v>
      </c>
      <c r="H15" s="12"/>
      <c r="I15" s="12"/>
    </row>
    <row r="16" spans="2:9" x14ac:dyDescent="0.25">
      <c r="B16" s="1" t="s">
        <v>40</v>
      </c>
      <c r="E16" s="32">
        <v>799</v>
      </c>
      <c r="F16" s="33">
        <v>839</v>
      </c>
      <c r="G16" s="34">
        <f t="shared" si="0"/>
        <v>-4.7675804529201393E-2</v>
      </c>
      <c r="H16" s="12"/>
      <c r="I16" s="12"/>
    </row>
    <row r="17" spans="2:9" x14ac:dyDescent="0.25">
      <c r="B17" s="1" t="s">
        <v>41</v>
      </c>
      <c r="E17" s="32">
        <v>2416283</v>
      </c>
      <c r="F17" s="33">
        <v>2466059</v>
      </c>
      <c r="G17" s="34">
        <f t="shared" si="0"/>
        <v>-2.0184431921539625E-2</v>
      </c>
      <c r="H17" s="12"/>
      <c r="I17" s="12"/>
    </row>
    <row r="18" spans="2:9" x14ac:dyDescent="0.25">
      <c r="B18" s="1" t="s">
        <v>42</v>
      </c>
      <c r="E18" s="32">
        <v>2277507</v>
      </c>
      <c r="F18" s="33">
        <v>2324485</v>
      </c>
      <c r="G18" s="34">
        <f t="shared" si="0"/>
        <v>-2.0210068036575879E-2</v>
      </c>
      <c r="H18" s="12"/>
      <c r="I18" s="12"/>
    </row>
    <row r="19" spans="2:9" x14ac:dyDescent="0.25">
      <c r="B19" s="1" t="s">
        <v>43</v>
      </c>
      <c r="E19" s="32">
        <v>138776</v>
      </c>
      <c r="F19" s="33">
        <v>141574</v>
      </c>
      <c r="G19" s="34">
        <f t="shared" si="0"/>
        <v>-1.9763515899812067E-2</v>
      </c>
      <c r="H19" s="12"/>
      <c r="I19" s="12"/>
    </row>
    <row r="20" spans="2:9" x14ac:dyDescent="0.25">
      <c r="B20" s="1" t="s">
        <v>44</v>
      </c>
      <c r="E20" s="32">
        <v>1659</v>
      </c>
      <c r="F20" s="33">
        <v>1774</v>
      </c>
      <c r="G20" s="34">
        <f t="shared" si="0"/>
        <v>-6.4825253664036131E-2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1" t="s">
        <v>38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2021/II</v>
      </c>
      <c r="F30" s="9" t="str">
        <f>+'KF-B'!$F$36</f>
        <v>2021/I</v>
      </c>
      <c r="G30" s="9" t="s">
        <v>13</v>
      </c>
      <c r="H30" s="12"/>
      <c r="I30" s="12"/>
    </row>
    <row r="31" spans="2:9" x14ac:dyDescent="0.25">
      <c r="B31" s="1" t="s">
        <v>39</v>
      </c>
      <c r="E31" s="32">
        <f t="shared" ref="E31:E36" si="1">+E15</f>
        <v>5210</v>
      </c>
      <c r="F31" s="33">
        <v>5265</v>
      </c>
      <c r="G31" s="34">
        <f t="shared" ref="G31:G36" si="2">IF(ISERROR($E31/F31),"-",$E31/F31-1)</f>
        <v>-1.0446343779677125E-2</v>
      </c>
      <c r="H31" s="12"/>
      <c r="I31" s="12"/>
    </row>
    <row r="32" spans="2:9" x14ac:dyDescent="0.25">
      <c r="B32" s="1" t="s">
        <v>40</v>
      </c>
      <c r="E32" s="32">
        <f t="shared" si="1"/>
        <v>799</v>
      </c>
      <c r="F32" s="33">
        <v>802</v>
      </c>
      <c r="G32" s="34">
        <f t="shared" si="2"/>
        <v>-3.7406483790524137E-3</v>
      </c>
      <c r="H32" s="12"/>
      <c r="I32" s="12"/>
    </row>
    <row r="33" spans="2:9" x14ac:dyDescent="0.25">
      <c r="B33" s="1" t="s">
        <v>41</v>
      </c>
      <c r="E33" s="32">
        <f t="shared" si="1"/>
        <v>2416283</v>
      </c>
      <c r="F33" s="33">
        <v>2427389</v>
      </c>
      <c r="G33" s="34">
        <f t="shared" si="2"/>
        <v>-4.575286449761462E-3</v>
      </c>
      <c r="H33" s="12"/>
      <c r="I33" s="12"/>
    </row>
    <row r="34" spans="2:9" x14ac:dyDescent="0.25">
      <c r="B34" s="1" t="s">
        <v>42</v>
      </c>
      <c r="E34" s="32">
        <f t="shared" si="1"/>
        <v>2277507</v>
      </c>
      <c r="F34" s="33">
        <v>2287989</v>
      </c>
      <c r="G34" s="34">
        <f t="shared" si="2"/>
        <v>-4.5813157318500553E-3</v>
      </c>
      <c r="H34" s="12"/>
      <c r="I34" s="12"/>
    </row>
    <row r="35" spans="2:9" x14ac:dyDescent="0.25">
      <c r="B35" s="1" t="s">
        <v>43</v>
      </c>
      <c r="E35" s="32">
        <f t="shared" si="1"/>
        <v>138776</v>
      </c>
      <c r="F35" s="33">
        <v>139400</v>
      </c>
      <c r="G35" s="34">
        <f t="shared" si="2"/>
        <v>-4.4763271162123752E-3</v>
      </c>
      <c r="H35" s="12"/>
      <c r="I35" s="12"/>
    </row>
    <row r="36" spans="2:9" x14ac:dyDescent="0.25">
      <c r="B36" s="1" t="s">
        <v>44</v>
      </c>
      <c r="E36" s="32">
        <f t="shared" si="1"/>
        <v>1659</v>
      </c>
      <c r="F36" s="33">
        <v>1689</v>
      </c>
      <c r="G36" s="34">
        <f t="shared" si="2"/>
        <v>-1.7761989342806372E-2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45</v>
      </c>
    </row>
    <row r="10" spans="2:10" x14ac:dyDescent="0.25">
      <c r="B10" s="70" t="s">
        <v>12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2021/II</v>
      </c>
      <c r="I14" s="9" t="str">
        <f>+'KF-B'!F14</f>
        <v>2020/II</v>
      </c>
      <c r="J14" s="9" t="s">
        <v>13</v>
      </c>
    </row>
    <row r="15" spans="2:10" x14ac:dyDescent="0.25">
      <c r="B15" s="5" t="s">
        <v>46</v>
      </c>
      <c r="C15" s="5"/>
      <c r="D15" s="5"/>
      <c r="E15" s="5"/>
      <c r="F15" s="5"/>
      <c r="G15" s="5"/>
      <c r="H15" s="17">
        <v>275.839</v>
      </c>
      <c r="I15" s="36">
        <v>272.577</v>
      </c>
      <c r="J15" s="37">
        <f>IF(ISERROR($H15/I15),"-",ABS($H15)/ABS(I15)-1)</f>
        <v>1.1967260627272269E-2</v>
      </c>
    </row>
    <row r="16" spans="2:10" x14ac:dyDescent="0.25">
      <c r="B16" s="1" t="s">
        <v>47</v>
      </c>
      <c r="H16" s="20">
        <v>33.479999999999997</v>
      </c>
      <c r="I16" s="25">
        <v>35.203000000000003</v>
      </c>
      <c r="J16" s="34">
        <f t="shared" ref="J16:J40" si="0">IF(ISERROR($H16/I16),"-",ABS($H16)/ABS(I16)-1)</f>
        <v>-4.8944692213731988E-2</v>
      </c>
    </row>
    <row r="17" spans="2:11" x14ac:dyDescent="0.25">
      <c r="B17" s="1" t="s">
        <v>48</v>
      </c>
      <c r="H17" s="20">
        <v>1.647</v>
      </c>
      <c r="I17" s="25">
        <v>1.802</v>
      </c>
      <c r="J17" s="34">
        <f t="shared" si="0"/>
        <v>-8.6015538290788007E-2</v>
      </c>
    </row>
    <row r="18" spans="2:11" x14ac:dyDescent="0.25">
      <c r="B18" s="5" t="s">
        <v>49</v>
      </c>
      <c r="C18" s="5"/>
      <c r="D18" s="5"/>
      <c r="E18" s="5"/>
      <c r="F18" s="5"/>
      <c r="G18" s="5"/>
      <c r="H18" s="17">
        <v>220.84100000000001</v>
      </c>
      <c r="I18" s="36">
        <v>187.012</v>
      </c>
      <c r="J18" s="37">
        <f t="shared" si="0"/>
        <v>0.18089213526404735</v>
      </c>
    </row>
    <row r="19" spans="2:11" x14ac:dyDescent="0.25">
      <c r="B19" s="1" t="s">
        <v>50</v>
      </c>
      <c r="H19" s="20">
        <v>-1.359</v>
      </c>
      <c r="I19" s="25">
        <v>-4.5149999999999997</v>
      </c>
      <c r="J19" s="34">
        <f t="shared" si="0"/>
        <v>-0.69900332225913619</v>
      </c>
    </row>
    <row r="20" spans="2:11" x14ac:dyDescent="0.25">
      <c r="B20" s="1" t="s">
        <v>51</v>
      </c>
      <c r="H20" s="20">
        <v>0.77800000000000002</v>
      </c>
      <c r="I20" s="25">
        <v>0.32500000000000001</v>
      </c>
      <c r="J20" s="34">
        <f t="shared" si="0"/>
        <v>1.393846153846154</v>
      </c>
    </row>
    <row r="21" spans="2:11" x14ac:dyDescent="0.25">
      <c r="B21" t="s">
        <v>52</v>
      </c>
      <c r="H21" s="20">
        <v>43.094000000000001</v>
      </c>
      <c r="I21" s="25">
        <v>185.55099999999999</v>
      </c>
      <c r="J21" s="34">
        <f t="shared" si="0"/>
        <v>-0.76775118431051292</v>
      </c>
    </row>
    <row r="22" spans="2:11" ht="17.25" x14ac:dyDescent="0.3">
      <c r="B22" s="6" t="s">
        <v>53</v>
      </c>
      <c r="C22" s="6"/>
      <c r="D22" s="6"/>
      <c r="E22" s="6"/>
      <c r="F22" s="6"/>
      <c r="G22" s="6"/>
      <c r="H22" s="18">
        <v>574.32000000000005</v>
      </c>
      <c r="I22" s="27">
        <v>677.95499999999993</v>
      </c>
      <c r="J22" s="38">
        <f t="shared" si="0"/>
        <v>-0.15286412815009831</v>
      </c>
      <c r="K22" s="12"/>
    </row>
    <row r="23" spans="2:11" x14ac:dyDescent="0.25">
      <c r="B23" s="19" t="s">
        <v>54</v>
      </c>
      <c r="C23" s="19"/>
      <c r="D23" s="19"/>
      <c r="E23" s="19"/>
      <c r="F23" s="19"/>
      <c r="G23" s="19"/>
      <c r="H23" s="20">
        <v>276.85899999999998</v>
      </c>
      <c r="I23" s="25">
        <v>288.56200000000001</v>
      </c>
      <c r="J23" s="34">
        <f t="shared" si="0"/>
        <v>-4.0556275601084102E-2</v>
      </c>
    </row>
    <row r="24" spans="2:11" s="21" customFormat="1" x14ac:dyDescent="0.25">
      <c r="B24" s="21" t="s">
        <v>55</v>
      </c>
      <c r="H24" s="22">
        <v>204.01499999999999</v>
      </c>
      <c r="I24" s="23">
        <v>212.08099999999999</v>
      </c>
      <c r="J24" s="34">
        <f t="shared" si="0"/>
        <v>-3.8032638473036284E-2</v>
      </c>
    </row>
    <row r="25" spans="2:11" s="21" customFormat="1" x14ac:dyDescent="0.25">
      <c r="B25" s="21" t="s">
        <v>56</v>
      </c>
      <c r="H25" s="22">
        <v>72.843999999999994</v>
      </c>
      <c r="I25" s="23">
        <v>76.480999999999995</v>
      </c>
      <c r="J25" s="34">
        <f t="shared" si="0"/>
        <v>-4.7554294530667729E-2</v>
      </c>
    </row>
    <row r="26" spans="2:11" x14ac:dyDescent="0.25">
      <c r="B26" s="1" t="s">
        <v>57</v>
      </c>
      <c r="H26" s="20">
        <v>18.509</v>
      </c>
      <c r="I26" s="25">
        <v>27.824000000000002</v>
      </c>
      <c r="J26" s="34">
        <f t="shared" si="0"/>
        <v>-0.33478292121909148</v>
      </c>
    </row>
    <row r="27" spans="2:11" ht="17.25" x14ac:dyDescent="0.3">
      <c r="B27" s="6" t="s">
        <v>58</v>
      </c>
      <c r="C27" s="6"/>
      <c r="D27" s="6"/>
      <c r="E27" s="6"/>
      <c r="F27" s="6"/>
      <c r="G27" s="6"/>
      <c r="H27" s="18">
        <v>278.95200000000006</v>
      </c>
      <c r="I27" s="27">
        <v>361.5689999999999</v>
      </c>
      <c r="J27" s="38">
        <f t="shared" si="0"/>
        <v>-0.22849580577980932</v>
      </c>
    </row>
    <row r="28" spans="2:11" x14ac:dyDescent="0.25">
      <c r="B28" s="1" t="s">
        <v>59</v>
      </c>
      <c r="H28" s="20">
        <v>11.177</v>
      </c>
      <c r="I28" s="25">
        <v>47.9</v>
      </c>
      <c r="J28" s="34">
        <f t="shared" si="0"/>
        <v>-0.76665970772442593</v>
      </c>
    </row>
    <row r="29" spans="2:11" x14ac:dyDescent="0.25">
      <c r="B29" s="1" t="s">
        <v>60</v>
      </c>
      <c r="H29" s="20">
        <v>73.781999999999996</v>
      </c>
      <c r="I29" s="25">
        <v>100.95699999999999</v>
      </c>
      <c r="J29" s="34">
        <f t="shared" si="0"/>
        <v>-0.26917400477430986</v>
      </c>
    </row>
    <row r="30" spans="2:11" s="21" customFormat="1" x14ac:dyDescent="0.25">
      <c r="B30" s="21" t="s">
        <v>61</v>
      </c>
      <c r="H30" s="22">
        <v>73.251999999999995</v>
      </c>
      <c r="I30" s="23">
        <v>100.875</v>
      </c>
      <c r="J30" s="34">
        <f t="shared" si="0"/>
        <v>-0.27383395291201984</v>
      </c>
    </row>
    <row r="31" spans="2:11" s="21" customFormat="1" x14ac:dyDescent="0.25">
      <c r="B31" s="21" t="s">
        <v>62</v>
      </c>
      <c r="H31" s="22">
        <v>0.53</v>
      </c>
      <c r="I31" s="23">
        <v>8.2000000000000003E-2</v>
      </c>
      <c r="J31" s="34">
        <f t="shared" si="0"/>
        <v>5.4634146341463419</v>
      </c>
    </row>
    <row r="32" spans="2:11" x14ac:dyDescent="0.25">
      <c r="B32" s="1" t="s">
        <v>63</v>
      </c>
      <c r="H32" s="20">
        <v>0.53200000000000003</v>
      </c>
      <c r="I32" s="25">
        <v>0.03</v>
      </c>
      <c r="J32" s="34">
        <f t="shared" si="0"/>
        <v>16.733333333333334</v>
      </c>
    </row>
    <row r="33" spans="2:10" x14ac:dyDescent="0.25">
      <c r="B33" s="1" t="s">
        <v>64</v>
      </c>
      <c r="H33" s="20">
        <v>10.39</v>
      </c>
      <c r="I33" s="25">
        <v>4.9269999999999996</v>
      </c>
      <c r="J33" s="34">
        <f t="shared" si="0"/>
        <v>1.1087883093160142</v>
      </c>
    </row>
    <row r="34" spans="2:10" x14ac:dyDescent="0.25">
      <c r="B34" s="1" t="s">
        <v>65</v>
      </c>
      <c r="H34" s="20">
        <v>2.7519999999999998</v>
      </c>
      <c r="I34" s="25">
        <v>1.23</v>
      </c>
      <c r="J34" s="34">
        <f t="shared" si="0"/>
        <v>1.2373983739837398</v>
      </c>
    </row>
    <row r="35" spans="2:10" x14ac:dyDescent="0.25">
      <c r="B35" s="1" t="s">
        <v>66</v>
      </c>
      <c r="H35" s="20">
        <v>-19.605</v>
      </c>
      <c r="I35" s="25">
        <v>-28.382000000000001</v>
      </c>
      <c r="J35" s="34">
        <f t="shared" si="0"/>
        <v>-0.30924529631456554</v>
      </c>
    </row>
    <row r="36" spans="2:10" ht="17.25" x14ac:dyDescent="0.3">
      <c r="B36" s="6" t="s">
        <v>67</v>
      </c>
      <c r="C36" s="6"/>
      <c r="D36" s="6"/>
      <c r="E36" s="6"/>
      <c r="F36" s="6"/>
      <c r="G36" s="6"/>
      <c r="H36" s="18">
        <v>166.21800000000005</v>
      </c>
      <c r="I36" s="27">
        <v>180.60299999999992</v>
      </c>
      <c r="J36" s="38">
        <f t="shared" si="0"/>
        <v>-7.9649839703658798E-2</v>
      </c>
    </row>
    <row r="37" spans="2:10" x14ac:dyDescent="0.25">
      <c r="B37" s="1" t="s">
        <v>68</v>
      </c>
      <c r="H37" s="20">
        <v>39.536000000000001</v>
      </c>
      <c r="I37" s="25">
        <v>42.384</v>
      </c>
      <c r="J37" s="34">
        <f t="shared" si="0"/>
        <v>-6.7195167987919913E-2</v>
      </c>
    </row>
    <row r="38" spans="2:10" x14ac:dyDescent="0.25">
      <c r="B38" s="5" t="s">
        <v>69</v>
      </c>
      <c r="C38" s="5"/>
      <c r="D38" s="5"/>
      <c r="E38" s="5"/>
      <c r="F38" s="5"/>
      <c r="G38" s="5"/>
      <c r="H38" s="17">
        <v>126.68200000000004</v>
      </c>
      <c r="I38" s="36">
        <v>138.21899999999994</v>
      </c>
      <c r="J38" s="37">
        <f t="shared" si="0"/>
        <v>-8.3468987621093338E-2</v>
      </c>
    </row>
    <row r="39" spans="2:10" x14ac:dyDescent="0.25">
      <c r="B39" s="1" t="s">
        <v>70</v>
      </c>
      <c r="H39" s="10">
        <v>1.214</v>
      </c>
      <c r="I39" s="11">
        <v>0.61499999999999999</v>
      </c>
      <c r="J39" s="34">
        <f t="shared" si="0"/>
        <v>0.97398373983739828</v>
      </c>
    </row>
    <row r="40" spans="2:10" s="24" customFormat="1" ht="17.25" x14ac:dyDescent="0.3">
      <c r="B40" s="6" t="s">
        <v>71</v>
      </c>
      <c r="C40" s="6"/>
      <c r="D40" s="6"/>
      <c r="E40" s="6"/>
      <c r="F40" s="6"/>
      <c r="G40" s="6"/>
      <c r="H40" s="18">
        <v>125.46800000000005</v>
      </c>
      <c r="I40" s="27">
        <v>137.60399999999993</v>
      </c>
      <c r="J40" s="38">
        <f t="shared" si="0"/>
        <v>-8.8195110607248939E-2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72</v>
      </c>
    </row>
    <row r="10" spans="2:11" x14ac:dyDescent="0.25">
      <c r="B10" s="70" t="s">
        <v>12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2021/II</v>
      </c>
      <c r="G14" s="9" t="str">
        <f>+'KF-B'!F14</f>
        <v>2020/II</v>
      </c>
      <c r="H14" s="9" t="s">
        <v>13</v>
      </c>
      <c r="I14" s="9" t="str">
        <f>+'KF-B'!$F$36</f>
        <v>2021/I</v>
      </c>
      <c r="J14" s="9" t="s">
        <v>13</v>
      </c>
    </row>
    <row r="15" spans="2:11" s="19" customFormat="1" x14ac:dyDescent="0.25">
      <c r="B15" s="19" t="s">
        <v>73</v>
      </c>
      <c r="F15" s="20">
        <v>4773.1610000000001</v>
      </c>
      <c r="G15" s="25">
        <v>7394.6390000000001</v>
      </c>
      <c r="H15" s="34">
        <f>IF(ISERROR($F15/G15),"-",ABS($F15)/ABS(G15)-1)</f>
        <v>-0.35451061235037984</v>
      </c>
      <c r="I15" s="25">
        <v>7208.5119999999997</v>
      </c>
      <c r="J15" s="34">
        <f>IF(ISERROR($F15/I15),"-",ABS($F15)/ABS(I15)-1)</f>
        <v>-0.33784378801061854</v>
      </c>
      <c r="K15" s="25"/>
    </row>
    <row r="16" spans="2:11" s="19" customFormat="1" x14ac:dyDescent="0.25">
      <c r="B16" s="19" t="s">
        <v>74</v>
      </c>
      <c r="F16" s="20">
        <v>62.284999999999997</v>
      </c>
      <c r="G16" s="25">
        <v>91.090999999999994</v>
      </c>
      <c r="H16" s="34">
        <f t="shared" ref="H16:H57" si="0">IF(ISERROR($F16/G16),"-",ABS($F16)/ABS(G16)-1)</f>
        <v>-0.3162332173321184</v>
      </c>
      <c r="I16" s="25">
        <v>82.266000000000005</v>
      </c>
      <c r="J16" s="34">
        <f t="shared" ref="J16:J57" si="1">IF(ISERROR($F16/I16),"-",ABS($F16)/ABS(I16)-1)</f>
        <v>-0.24288284345902322</v>
      </c>
      <c r="K16" s="25"/>
    </row>
    <row r="17" spans="2:11" s="21" customFormat="1" x14ac:dyDescent="0.25">
      <c r="B17" s="21" t="s">
        <v>75</v>
      </c>
      <c r="F17" s="22">
        <v>62.284999999999997</v>
      </c>
      <c r="G17" s="23">
        <v>90.08</v>
      </c>
      <c r="H17" s="34">
        <f t="shared" si="0"/>
        <v>-0.3085590586145649</v>
      </c>
      <c r="I17" s="23">
        <v>74.801000000000002</v>
      </c>
      <c r="J17" s="34">
        <f t="shared" si="1"/>
        <v>-0.16732396625713564</v>
      </c>
      <c r="K17" s="23"/>
    </row>
    <row r="18" spans="2:11" s="21" customFormat="1" x14ac:dyDescent="0.25">
      <c r="B18" s="21" t="s">
        <v>76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77</v>
      </c>
      <c r="F19" s="22">
        <v>0</v>
      </c>
      <c r="G19" s="23">
        <v>1.0109999999999999</v>
      </c>
      <c r="H19" s="34">
        <f t="shared" si="0"/>
        <v>-1</v>
      </c>
      <c r="I19" s="23">
        <v>7.4649999999999999</v>
      </c>
      <c r="J19" s="34">
        <f t="shared" si="1"/>
        <v>-1</v>
      </c>
      <c r="K19" s="23"/>
    </row>
    <row r="20" spans="2:11" s="19" customFormat="1" x14ac:dyDescent="0.25">
      <c r="B20" s="19" t="s">
        <v>78</v>
      </c>
      <c r="F20" s="20">
        <v>60.597999999999999</v>
      </c>
      <c r="G20" s="25">
        <v>63.295000000000002</v>
      </c>
      <c r="H20" s="34">
        <f t="shared" si="0"/>
        <v>-4.2610000789951807E-2</v>
      </c>
      <c r="I20" s="25">
        <v>65.082999999999998</v>
      </c>
      <c r="J20" s="34">
        <f t="shared" si="1"/>
        <v>-6.8912004670958593E-2</v>
      </c>
      <c r="K20" s="25"/>
    </row>
    <row r="21" spans="2:11" s="19" customFormat="1" x14ac:dyDescent="0.25">
      <c r="B21" s="21" t="s">
        <v>76</v>
      </c>
      <c r="C21" s="21"/>
      <c r="D21" s="21"/>
      <c r="E21" s="21"/>
      <c r="F21" s="22">
        <v>37.194000000000003</v>
      </c>
      <c r="G21" s="23">
        <v>39.064999999999998</v>
      </c>
      <c r="H21" s="34">
        <f t="shared" si="0"/>
        <v>-4.7894534749775897E-2</v>
      </c>
      <c r="I21" s="23">
        <v>41.070999999999998</v>
      </c>
      <c r="J21" s="34">
        <f t="shared" si="1"/>
        <v>-9.4397506756592087E-2</v>
      </c>
      <c r="K21" s="23"/>
    </row>
    <row r="22" spans="2:11" s="19" customFormat="1" x14ac:dyDescent="0.25">
      <c r="B22" s="21" t="s">
        <v>77</v>
      </c>
      <c r="C22" s="21"/>
      <c r="D22" s="21"/>
      <c r="E22" s="21"/>
      <c r="F22" s="22">
        <v>23.404</v>
      </c>
      <c r="G22" s="23">
        <v>24.23</v>
      </c>
      <c r="H22" s="34">
        <f t="shared" si="0"/>
        <v>-3.4089971110193962E-2</v>
      </c>
      <c r="I22" s="23">
        <v>24.012</v>
      </c>
      <c r="J22" s="34">
        <f t="shared" si="1"/>
        <v>-2.5320672996834936E-2</v>
      </c>
      <c r="K22" s="23"/>
    </row>
    <row r="23" spans="2:11" s="19" customFormat="1" x14ac:dyDescent="0.25">
      <c r="B23" s="19" t="s">
        <v>79</v>
      </c>
      <c r="F23" s="20">
        <v>6325.5929999999998</v>
      </c>
      <c r="G23" s="25">
        <v>5543.6109999999999</v>
      </c>
      <c r="H23" s="34">
        <f t="shared" si="0"/>
        <v>0.14106004191131016</v>
      </c>
      <c r="I23" s="25">
        <v>6213.92</v>
      </c>
      <c r="J23" s="34">
        <f t="shared" si="1"/>
        <v>1.7971425444807787E-2</v>
      </c>
      <c r="K23" s="25"/>
    </row>
    <row r="24" spans="2:11" s="21" customFormat="1" x14ac:dyDescent="0.25">
      <c r="B24" s="21" t="s">
        <v>76</v>
      </c>
      <c r="F24" s="22">
        <v>1825.4290000000001</v>
      </c>
      <c r="G24" s="23">
        <v>1726.855</v>
      </c>
      <c r="H24" s="34">
        <f t="shared" si="0"/>
        <v>5.7082962958673544E-2</v>
      </c>
      <c r="I24" s="23">
        <v>1912.6659999999999</v>
      </c>
      <c r="J24" s="34">
        <f t="shared" si="1"/>
        <v>-4.5610158804516798E-2</v>
      </c>
      <c r="K24" s="23"/>
    </row>
    <row r="25" spans="2:11" s="21" customFormat="1" x14ac:dyDescent="0.25">
      <c r="B25" s="21" t="s">
        <v>77</v>
      </c>
      <c r="F25" s="22">
        <v>4500.1639999999998</v>
      </c>
      <c r="G25" s="23">
        <v>3816.7559999999999</v>
      </c>
      <c r="H25" s="34">
        <f t="shared" si="0"/>
        <v>0.17905467365479999</v>
      </c>
      <c r="I25" s="23">
        <v>4301.2539999999999</v>
      </c>
      <c r="J25" s="34">
        <f t="shared" si="1"/>
        <v>4.6244653303431971E-2</v>
      </c>
      <c r="K25" s="23"/>
    </row>
    <row r="26" spans="2:11" s="19" customFormat="1" x14ac:dyDescent="0.25">
      <c r="B26" s="19" t="s">
        <v>80</v>
      </c>
      <c r="F26" s="20">
        <v>47746.745000000003</v>
      </c>
      <c r="G26" s="25">
        <v>44988.536</v>
      </c>
      <c r="H26" s="34">
        <f t="shared" si="0"/>
        <v>6.1309152180457849E-2</v>
      </c>
      <c r="I26" s="25">
        <v>45471.736999999994</v>
      </c>
      <c r="J26" s="34">
        <f t="shared" si="1"/>
        <v>5.0031253479496662E-2</v>
      </c>
      <c r="K26" s="25"/>
    </row>
    <row r="27" spans="2:11" s="19" customFormat="1" x14ac:dyDescent="0.25">
      <c r="B27" s="21" t="s">
        <v>81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82</v>
      </c>
      <c r="C28" s="21"/>
      <c r="D28" s="21"/>
      <c r="E28" s="21"/>
      <c r="F28" s="22">
        <v>448.89</v>
      </c>
      <c r="G28" s="23">
        <v>571.93499999999995</v>
      </c>
      <c r="H28" s="34">
        <f t="shared" si="0"/>
        <v>-0.21513808387316735</v>
      </c>
      <c r="I28" s="23">
        <v>349.34</v>
      </c>
      <c r="J28" s="34">
        <f t="shared" si="1"/>
        <v>0.28496593576458462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47297.855000000003</v>
      </c>
      <c r="G29" s="23">
        <v>44416.601000000002</v>
      </c>
      <c r="H29" s="34">
        <f t="shared" si="0"/>
        <v>6.4868853877404931E-2</v>
      </c>
      <c r="I29" s="23">
        <v>45122.396999999997</v>
      </c>
      <c r="J29" s="34">
        <f t="shared" si="1"/>
        <v>4.8212376660752509E-2</v>
      </c>
      <c r="K29" s="25"/>
    </row>
    <row r="30" spans="2:11" s="19" customFormat="1" x14ac:dyDescent="0.25">
      <c r="B30" s="19" t="s">
        <v>83</v>
      </c>
      <c r="F30" s="20">
        <v>2130.6979999999999</v>
      </c>
      <c r="G30" s="25">
        <v>1638.683</v>
      </c>
      <c r="H30" s="34">
        <f t="shared" si="0"/>
        <v>0.30025026194816196</v>
      </c>
      <c r="I30" s="25">
        <v>1970.5809999999999</v>
      </c>
      <c r="J30" s="34">
        <f t="shared" si="1"/>
        <v>8.1253701319560001E-2</v>
      </c>
      <c r="K30" s="25"/>
    </row>
    <row r="31" spans="2:11" s="19" customFormat="1" x14ac:dyDescent="0.25">
      <c r="B31" s="19" t="s">
        <v>84</v>
      </c>
      <c r="F31" s="20">
        <v>613.86699999999996</v>
      </c>
      <c r="G31" s="25">
        <v>834.11599999999999</v>
      </c>
      <c r="H31" s="34">
        <f t="shared" si="0"/>
        <v>-0.26405080348536658</v>
      </c>
      <c r="I31" s="25">
        <v>752.97400000000005</v>
      </c>
      <c r="J31" s="34">
        <f t="shared" si="1"/>
        <v>-0.18474343071606736</v>
      </c>
      <c r="K31" s="25"/>
    </row>
    <row r="32" spans="2:11" s="19" customFormat="1" x14ac:dyDescent="0.25">
      <c r="B32" s="19" t="s">
        <v>75</v>
      </c>
      <c r="F32" s="20">
        <v>75.47</v>
      </c>
      <c r="G32" s="25">
        <v>100.44199999999999</v>
      </c>
      <c r="H32" s="34">
        <f t="shared" si="0"/>
        <v>-0.24862109476115568</v>
      </c>
      <c r="I32" s="25">
        <v>82.268000000000001</v>
      </c>
      <c r="J32" s="34">
        <f t="shared" si="1"/>
        <v>-8.2632372246803198E-2</v>
      </c>
      <c r="K32" s="25"/>
    </row>
    <row r="33" spans="2:11" s="19" customFormat="1" x14ac:dyDescent="0.25">
      <c r="B33" s="19" t="s">
        <v>17</v>
      </c>
      <c r="F33" s="20">
        <v>173.81100000000001</v>
      </c>
      <c r="G33" s="25">
        <v>184.56899999999999</v>
      </c>
      <c r="H33" s="34">
        <f t="shared" si="0"/>
        <v>-5.8287144645091993E-2</v>
      </c>
      <c r="I33" s="25">
        <v>174.86799999999999</v>
      </c>
      <c r="J33" s="34">
        <f t="shared" si="1"/>
        <v>-6.0445593247477891E-3</v>
      </c>
      <c r="K33" s="25"/>
    </row>
    <row r="34" spans="2:11" s="19" customFormat="1" x14ac:dyDescent="0.25">
      <c r="B34" s="19" t="s">
        <v>85</v>
      </c>
      <c r="F34" s="20">
        <v>25.777000000000001</v>
      </c>
      <c r="G34" s="25">
        <v>47.08</v>
      </c>
      <c r="H34" s="34">
        <f t="shared" si="0"/>
        <v>-0.45248513169073912</v>
      </c>
      <c r="I34" s="25">
        <v>25.192</v>
      </c>
      <c r="J34" s="34">
        <f t="shared" si="1"/>
        <v>2.3221657669101337E-2</v>
      </c>
      <c r="K34" s="25"/>
    </row>
    <row r="35" spans="2:11" s="19" customFormat="1" x14ac:dyDescent="0.25">
      <c r="B35" s="19" t="s">
        <v>86</v>
      </c>
      <c r="F35" s="20">
        <v>808.18700000000001</v>
      </c>
      <c r="G35" s="25">
        <v>935.17700000000002</v>
      </c>
      <c r="H35" s="34">
        <f t="shared" si="0"/>
        <v>-0.13579247564899477</v>
      </c>
      <c r="I35" s="25">
        <v>815.93299999999999</v>
      </c>
      <c r="J35" s="34">
        <f t="shared" si="1"/>
        <v>-9.493426543600969E-3</v>
      </c>
      <c r="K35" s="25"/>
    </row>
    <row r="36" spans="2:11" s="19" customFormat="1" x14ac:dyDescent="0.25">
      <c r="B36" s="19" t="s">
        <v>87</v>
      </c>
      <c r="F36" s="20">
        <v>377.72699999999998</v>
      </c>
      <c r="G36" s="25">
        <v>365.23599999999999</v>
      </c>
      <c r="H36" s="34">
        <f t="shared" si="0"/>
        <v>3.4199805057551824E-2</v>
      </c>
      <c r="I36" s="25">
        <v>375.87299999999999</v>
      </c>
      <c r="J36" s="34">
        <f t="shared" si="1"/>
        <v>4.9325171001908252E-3</v>
      </c>
      <c r="K36" s="25"/>
    </row>
    <row r="37" spans="2:11" s="19" customFormat="1" x14ac:dyDescent="0.25">
      <c r="B37" s="19" t="s">
        <v>88</v>
      </c>
      <c r="F37" s="20">
        <v>1768.43</v>
      </c>
      <c r="G37" s="25">
        <v>1786.3219999999999</v>
      </c>
      <c r="H37" s="34">
        <f t="shared" si="0"/>
        <v>-1.0016111316996534E-2</v>
      </c>
      <c r="I37" s="25">
        <v>1769.675</v>
      </c>
      <c r="J37" s="34">
        <f t="shared" si="1"/>
        <v>-7.0351900772736009E-4</v>
      </c>
      <c r="K37" s="25"/>
    </row>
    <row r="38" spans="2:11" s="6" customFormat="1" ht="17.25" x14ac:dyDescent="0.3">
      <c r="B38" s="19" t="s">
        <v>89</v>
      </c>
      <c r="C38" s="19"/>
      <c r="D38" s="19"/>
      <c r="E38" s="19"/>
      <c r="F38" s="20">
        <v>201.05500000000001</v>
      </c>
      <c r="G38" s="25">
        <v>242.80600000000001</v>
      </c>
      <c r="H38" s="34">
        <f t="shared" si="0"/>
        <v>-0.17195209344085405</v>
      </c>
      <c r="I38" s="25">
        <v>201.708</v>
      </c>
      <c r="J38" s="34">
        <f t="shared" si="1"/>
        <v>-3.2373530053344535E-3</v>
      </c>
      <c r="K38" s="39"/>
    </row>
    <row r="39" spans="2:11" s="19" customFormat="1" ht="17.25" x14ac:dyDescent="0.3">
      <c r="B39" s="6" t="s">
        <v>90</v>
      </c>
      <c r="C39" s="6"/>
      <c r="D39" s="6"/>
      <c r="E39" s="6"/>
      <c r="F39" s="18">
        <v>65143.403999999995</v>
      </c>
      <c r="G39" s="39">
        <v>64215.603000000003</v>
      </c>
      <c r="H39" s="38">
        <f t="shared" si="0"/>
        <v>1.4448217514986039E-2</v>
      </c>
      <c r="I39" s="39">
        <v>65210.59</v>
      </c>
      <c r="J39" s="38">
        <f t="shared" si="1"/>
        <v>-1.0302927791330241E-3</v>
      </c>
      <c r="K39" s="25"/>
    </row>
    <row r="40" spans="2:11" s="19" customFormat="1" x14ac:dyDescent="0.25">
      <c r="B40" s="19" t="s">
        <v>91</v>
      </c>
      <c r="F40" s="20">
        <v>66.286000000000001</v>
      </c>
      <c r="G40" s="25">
        <v>93.388000000000005</v>
      </c>
      <c r="H40" s="34">
        <f t="shared" si="0"/>
        <v>-0.29020859211033545</v>
      </c>
      <c r="I40" s="25">
        <v>78.066000000000003</v>
      </c>
      <c r="J40" s="34">
        <f t="shared" si="1"/>
        <v>-0.15089795813798579</v>
      </c>
      <c r="K40" s="25"/>
    </row>
    <row r="41" spans="2:11" s="21" customFormat="1" x14ac:dyDescent="0.25">
      <c r="B41" s="19" t="s">
        <v>92</v>
      </c>
      <c r="C41" s="19"/>
      <c r="D41" s="19"/>
      <c r="E41" s="19"/>
      <c r="F41" s="20">
        <v>56743.169000000002</v>
      </c>
      <c r="G41" s="25">
        <v>56204.296000000009</v>
      </c>
      <c r="H41" s="34">
        <f t="shared" si="0"/>
        <v>9.5877546442355577E-3</v>
      </c>
      <c r="I41" s="25">
        <v>56834.820999999996</v>
      </c>
      <c r="J41" s="34">
        <f t="shared" si="1"/>
        <v>-1.6126029498710892E-3</v>
      </c>
      <c r="K41" s="23"/>
    </row>
    <row r="42" spans="2:11" s="21" customFormat="1" x14ac:dyDescent="0.25">
      <c r="B42" s="21" t="s">
        <v>93</v>
      </c>
      <c r="F42" s="22">
        <v>6213.558</v>
      </c>
      <c r="G42" s="23">
        <v>5702.5110000000004</v>
      </c>
      <c r="H42" s="34">
        <f t="shared" si="0"/>
        <v>8.9617889382413995E-2</v>
      </c>
      <c r="I42" s="23">
        <v>6229.36</v>
      </c>
      <c r="J42" s="34">
        <f t="shared" si="1"/>
        <v>-2.5366971887962331E-3</v>
      </c>
      <c r="K42" s="23"/>
    </row>
    <row r="43" spans="2:11" s="21" customFormat="1" x14ac:dyDescent="0.25">
      <c r="B43" s="21" t="s">
        <v>94</v>
      </c>
      <c r="F43" s="22">
        <v>166.35499999999999</v>
      </c>
      <c r="G43" s="23">
        <v>356.95</v>
      </c>
      <c r="H43" s="34">
        <f t="shared" si="0"/>
        <v>-0.53395433534108427</v>
      </c>
      <c r="I43" s="23">
        <v>945.83799999999997</v>
      </c>
      <c r="J43" s="34">
        <f t="shared" si="1"/>
        <v>-0.82411892945726439</v>
      </c>
      <c r="K43" s="23"/>
    </row>
    <row r="44" spans="2:11" s="21" customFormat="1" x14ac:dyDescent="0.25">
      <c r="B44" s="21" t="s">
        <v>21</v>
      </c>
      <c r="F44" s="22">
        <v>47990.459000000003</v>
      </c>
      <c r="G44" s="23">
        <v>46673.764000000003</v>
      </c>
      <c r="H44" s="34">
        <f t="shared" si="0"/>
        <v>2.8210602427522158E-2</v>
      </c>
      <c r="I44" s="23">
        <v>46284.044000000002</v>
      </c>
      <c r="J44" s="34">
        <f t="shared" si="1"/>
        <v>3.6868321186454667E-2</v>
      </c>
      <c r="K44" s="23"/>
    </row>
    <row r="45" spans="2:11" s="21" customFormat="1" x14ac:dyDescent="0.25">
      <c r="B45" s="21" t="s">
        <v>95</v>
      </c>
      <c r="F45" s="22">
        <v>1762.924</v>
      </c>
      <c r="G45" s="23">
        <v>2945.1689999999999</v>
      </c>
      <c r="H45" s="34">
        <f t="shared" si="0"/>
        <v>-0.40141839059150763</v>
      </c>
      <c r="I45" s="23">
        <v>2832.1320000000001</v>
      </c>
      <c r="J45" s="34">
        <f t="shared" si="1"/>
        <v>-0.37752760111463735</v>
      </c>
      <c r="K45" s="23"/>
    </row>
    <row r="46" spans="2:11" x14ac:dyDescent="0.25">
      <c r="B46" s="21" t="s">
        <v>96</v>
      </c>
      <c r="C46" s="21"/>
      <c r="D46" s="21"/>
      <c r="E46" s="21"/>
      <c r="F46" s="22">
        <v>609.87300000000005</v>
      </c>
      <c r="G46" s="23">
        <v>525.90200000000004</v>
      </c>
      <c r="H46" s="34">
        <f t="shared" si="0"/>
        <v>0.15967043289434146</v>
      </c>
      <c r="I46" s="23">
        <v>543.447</v>
      </c>
      <c r="J46" s="34">
        <f t="shared" si="1"/>
        <v>0.12223087071968397</v>
      </c>
      <c r="K46" s="11"/>
    </row>
    <row r="47" spans="2:11" x14ac:dyDescent="0.25">
      <c r="B47" s="19" t="s">
        <v>75</v>
      </c>
      <c r="F47" s="22">
        <v>378.08699999999999</v>
      </c>
      <c r="G47" s="11">
        <v>190.81299999999999</v>
      </c>
      <c r="H47" s="34">
        <f t="shared" si="0"/>
        <v>0.98145304565202585</v>
      </c>
      <c r="I47" s="11">
        <v>294.24</v>
      </c>
      <c r="J47" s="34">
        <f t="shared" si="1"/>
        <v>0.28496125611745504</v>
      </c>
      <c r="K47" s="11"/>
    </row>
    <row r="48" spans="2:11" x14ac:dyDescent="0.25">
      <c r="B48" s="19" t="s">
        <v>97</v>
      </c>
      <c r="F48" s="22">
        <v>619.36900000000003</v>
      </c>
      <c r="G48" s="11">
        <v>609.09400000000005</v>
      </c>
      <c r="H48" s="34">
        <f t="shared" si="0"/>
        <v>1.6869317379583304E-2</v>
      </c>
      <c r="I48" s="11">
        <v>618.82899999999995</v>
      </c>
      <c r="J48" s="34">
        <f t="shared" si="1"/>
        <v>8.7261585995501711E-4</v>
      </c>
      <c r="K48" s="11"/>
    </row>
    <row r="49" spans="2:11" x14ac:dyDescent="0.25">
      <c r="B49" s="1" t="s">
        <v>98</v>
      </c>
      <c r="F49" s="22">
        <v>430.32499999999999</v>
      </c>
      <c r="G49" s="11">
        <v>472.971</v>
      </c>
      <c r="H49" s="34">
        <f t="shared" si="0"/>
        <v>-9.0166204693311047E-2</v>
      </c>
      <c r="I49" s="11">
        <v>456.09300000000002</v>
      </c>
      <c r="J49" s="34">
        <f t="shared" si="1"/>
        <v>-5.649724946447332E-2</v>
      </c>
      <c r="K49" s="11"/>
    </row>
    <row r="50" spans="2:11" x14ac:dyDescent="0.25">
      <c r="B50" s="19" t="s">
        <v>99</v>
      </c>
      <c r="F50" s="22">
        <v>388.34199999999998</v>
      </c>
      <c r="G50" s="11">
        <v>345.78699999999998</v>
      </c>
      <c r="H50" s="34">
        <f t="shared" si="0"/>
        <v>0.12306709043428476</v>
      </c>
      <c r="I50" s="11">
        <v>399.399</v>
      </c>
      <c r="J50" s="34">
        <f t="shared" si="1"/>
        <v>-2.7684095353268323E-2</v>
      </c>
      <c r="K50" s="11"/>
    </row>
    <row r="51" spans="2:11" s="6" customFormat="1" ht="17.25" x14ac:dyDescent="0.3">
      <c r="B51" s="19" t="s">
        <v>100</v>
      </c>
      <c r="C51" s="1"/>
      <c r="D51" s="1"/>
      <c r="E51" s="1"/>
      <c r="F51" s="22">
        <v>190.64099999999999</v>
      </c>
      <c r="G51" s="11">
        <v>192.56</v>
      </c>
      <c r="H51" s="34">
        <f t="shared" si="0"/>
        <v>-9.965724968840961E-3</v>
      </c>
      <c r="I51" s="11">
        <v>171.93700000000001</v>
      </c>
      <c r="J51" s="34">
        <f t="shared" si="1"/>
        <v>0.10878403136032366</v>
      </c>
      <c r="K51" s="39"/>
    </row>
    <row r="52" spans="2:11" ht="17.25" x14ac:dyDescent="0.3">
      <c r="B52" s="6" t="s">
        <v>101</v>
      </c>
      <c r="C52" s="6"/>
      <c r="D52" s="6"/>
      <c r="E52" s="6"/>
      <c r="F52" s="18">
        <v>58816.218999999997</v>
      </c>
      <c r="G52" s="39">
        <v>58108.909</v>
      </c>
      <c r="H52" s="38">
        <f t="shared" si="0"/>
        <v>1.2172143861795659E-2</v>
      </c>
      <c r="I52" s="39">
        <v>58853.384999999987</v>
      </c>
      <c r="J52" s="38">
        <f t="shared" si="1"/>
        <v>-6.3150148457880029E-4</v>
      </c>
      <c r="K52" s="25"/>
    </row>
    <row r="53" spans="2:11" x14ac:dyDescent="0.25">
      <c r="B53" s="19" t="s">
        <v>102</v>
      </c>
      <c r="C53" s="19"/>
      <c r="D53" s="19"/>
      <c r="E53" s="19"/>
      <c r="F53" s="20">
        <v>5724.9179999999997</v>
      </c>
      <c r="G53" s="25">
        <v>5583.98</v>
      </c>
      <c r="H53" s="34">
        <f t="shared" si="0"/>
        <v>2.5239703580600237E-2</v>
      </c>
      <c r="I53" s="25">
        <v>5661.2079999999996</v>
      </c>
      <c r="J53" s="34">
        <f t="shared" si="1"/>
        <v>1.1253781878355351E-2</v>
      </c>
      <c r="K53" s="25"/>
    </row>
    <row r="54" spans="2:11" x14ac:dyDescent="0.25">
      <c r="B54" s="19" t="s">
        <v>140</v>
      </c>
      <c r="C54" s="19"/>
      <c r="D54" s="19"/>
      <c r="E54" s="19"/>
      <c r="F54" s="20">
        <v>592.678</v>
      </c>
      <c r="G54" s="25">
        <v>510.87299999999999</v>
      </c>
      <c r="H54" s="34">
        <f t="shared" si="0"/>
        <v>0.16012785956588038</v>
      </c>
      <c r="I54" s="25">
        <v>685.23699999999997</v>
      </c>
      <c r="J54" s="34">
        <f t="shared" si="1"/>
        <v>-0.13507589345000337</v>
      </c>
      <c r="K54" s="25"/>
    </row>
    <row r="55" spans="2:11" s="6" customFormat="1" ht="17.25" x14ac:dyDescent="0.3">
      <c r="B55" s="19" t="s">
        <v>104</v>
      </c>
      <c r="C55" s="19"/>
      <c r="D55" s="19"/>
      <c r="E55" s="19"/>
      <c r="F55" s="20">
        <v>9.5890000000000004</v>
      </c>
      <c r="G55" s="25">
        <v>11.840999999999999</v>
      </c>
      <c r="H55" s="34">
        <f t="shared" si="0"/>
        <v>-0.19018663964192206</v>
      </c>
      <c r="I55" s="25">
        <v>10.76</v>
      </c>
      <c r="J55" s="34">
        <f t="shared" si="1"/>
        <v>-0.10882899628252785</v>
      </c>
      <c r="K55" s="27"/>
    </row>
    <row r="56" spans="2:11" s="6" customFormat="1" ht="17.25" x14ac:dyDescent="0.3">
      <c r="B56" s="6" t="s">
        <v>105</v>
      </c>
      <c r="F56" s="18">
        <v>6327.1849999999995</v>
      </c>
      <c r="G56" s="27">
        <v>6106.6939999999995</v>
      </c>
      <c r="H56" s="38">
        <f t="shared" si="0"/>
        <v>3.6106443191684434E-2</v>
      </c>
      <c r="I56" s="27">
        <v>6357.2049999999999</v>
      </c>
      <c r="J56" s="38">
        <f t="shared" si="1"/>
        <v>-4.722201030169737E-3</v>
      </c>
      <c r="K56" s="27"/>
    </row>
    <row r="57" spans="2:11" ht="17.25" x14ac:dyDescent="0.3">
      <c r="B57" s="6" t="s">
        <v>106</v>
      </c>
      <c r="C57" s="6"/>
      <c r="D57" s="6"/>
      <c r="E57" s="6"/>
      <c r="F57" s="18">
        <v>65143.403999999995</v>
      </c>
      <c r="G57" s="27">
        <v>64215.603000000003</v>
      </c>
      <c r="H57" s="38">
        <f t="shared" si="0"/>
        <v>1.4448217514986039E-2</v>
      </c>
      <c r="I57" s="27">
        <v>65210.589999999989</v>
      </c>
      <c r="J57" s="38">
        <f t="shared" si="1"/>
        <v>-1.0302927791329131E-3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107</v>
      </c>
    </row>
    <row r="12" spans="2:9" ht="17.25" x14ac:dyDescent="0.3">
      <c r="B12" s="6" t="s">
        <v>11</v>
      </c>
      <c r="G12" s="4"/>
    </row>
    <row r="13" spans="2:9" x14ac:dyDescent="0.25">
      <c r="B13" s="70" t="s">
        <v>12</v>
      </c>
      <c r="G13" s="4"/>
    </row>
    <row r="14" spans="2:9" x14ac:dyDescent="0.25">
      <c r="B14" s="7"/>
      <c r="C14" s="7"/>
      <c r="D14" s="7"/>
      <c r="E14" s="7"/>
      <c r="F14" s="8" t="str">
        <f>+'KF-B'!E14</f>
        <v>2021/II</v>
      </c>
      <c r="G14" s="9" t="str">
        <f>+'KF-B'!F14</f>
        <v>2020/II</v>
      </c>
      <c r="H14" s="9" t="s">
        <v>13</v>
      </c>
    </row>
    <row r="15" spans="2:9" x14ac:dyDescent="0.25">
      <c r="B15" s="1" t="s">
        <v>21</v>
      </c>
      <c r="F15" s="10">
        <v>47990.459000000003</v>
      </c>
      <c r="G15" s="11">
        <v>46673.764000000003</v>
      </c>
      <c r="H15" s="34">
        <f>IF(ISERROR($F15/G15),"-",$F15/G15-1)</f>
        <v>2.8210602427522158E-2</v>
      </c>
      <c r="I15" s="12"/>
    </row>
    <row r="16" spans="2:9" s="5" customFormat="1" x14ac:dyDescent="0.25">
      <c r="B16" s="5" t="s">
        <v>23</v>
      </c>
      <c r="F16" s="17">
        <v>47135.582632540005</v>
      </c>
      <c r="G16" s="36">
        <v>45789.75907444</v>
      </c>
      <c r="H16" s="37">
        <f t="shared" ref="H16:H25" si="0">IF(ISERROR($F16/G16),"-",$F16/G16-1)</f>
        <v>2.9391365783604906E-2</v>
      </c>
    </row>
    <row r="17" spans="2:11" x14ac:dyDescent="0.25">
      <c r="B17" s="1" t="s">
        <v>108</v>
      </c>
      <c r="F17" s="10">
        <v>4103.1930000000002</v>
      </c>
      <c r="G17" s="11">
        <v>3803.14</v>
      </c>
      <c r="H17" s="34">
        <f t="shared" si="0"/>
        <v>7.8896122677577063E-2</v>
      </c>
    </row>
    <row r="18" spans="2:11" x14ac:dyDescent="0.25">
      <c r="B18" s="1" t="s">
        <v>109</v>
      </c>
      <c r="F18" s="10">
        <v>43032.389632540006</v>
      </c>
      <c r="G18" s="11">
        <v>41986.619074440001</v>
      </c>
      <c r="H18" s="34">
        <f t="shared" si="0"/>
        <v>2.4907234284473168E-2</v>
      </c>
    </row>
    <row r="19" spans="2:11" s="21" customFormat="1" x14ac:dyDescent="0.25">
      <c r="B19" s="21" t="s">
        <v>110</v>
      </c>
      <c r="F19" s="22">
        <v>36584.654000000002</v>
      </c>
      <c r="G19" s="23">
        <v>34407.951000000001</v>
      </c>
      <c r="H19" s="40">
        <f t="shared" si="0"/>
        <v>6.3261628104504197E-2</v>
      </c>
    </row>
    <row r="20" spans="2:11" s="21" customFormat="1" x14ac:dyDescent="0.25">
      <c r="B20" s="21" t="s">
        <v>111</v>
      </c>
      <c r="F20" s="22">
        <v>6338.0619999999999</v>
      </c>
      <c r="G20" s="23">
        <v>7576.076</v>
      </c>
      <c r="H20" s="40">
        <f t="shared" si="0"/>
        <v>-0.16341097950970929</v>
      </c>
    </row>
    <row r="21" spans="2:11" s="21" customFormat="1" x14ac:dyDescent="0.25">
      <c r="B21" s="21" t="s">
        <v>112</v>
      </c>
      <c r="F21" s="22">
        <v>1.2330000000000001</v>
      </c>
      <c r="G21" s="23">
        <v>1.446</v>
      </c>
      <c r="H21" s="40">
        <f t="shared" si="0"/>
        <v>-0.14730290456431527</v>
      </c>
      <c r="K21" s="62"/>
    </row>
    <row r="22" spans="2:11" x14ac:dyDescent="0.25">
      <c r="B22" s="1" t="s">
        <v>113</v>
      </c>
      <c r="F22" s="10">
        <v>40629.762391058866</v>
      </c>
      <c r="G22" s="11">
        <v>38113.418373688641</v>
      </c>
      <c r="H22" s="34">
        <f t="shared" si="0"/>
        <v>6.602252237514783E-2</v>
      </c>
    </row>
    <row r="23" spans="2:11" x14ac:dyDescent="0.25">
      <c r="B23" s="1" t="s">
        <v>114</v>
      </c>
      <c r="F23" s="10">
        <v>6397.3796089411353</v>
      </c>
      <c r="G23" s="11">
        <v>7675.1946263113623</v>
      </c>
      <c r="H23" s="34">
        <f t="shared" si="0"/>
        <v>-0.16648633416926584</v>
      </c>
    </row>
    <row r="24" spans="2:11" x14ac:dyDescent="0.25">
      <c r="B24" s="1" t="s">
        <v>115</v>
      </c>
      <c r="F24" s="10">
        <v>27207.902091860004</v>
      </c>
      <c r="G24" s="11">
        <v>22878.766329549999</v>
      </c>
      <c r="H24" s="34">
        <f t="shared" si="0"/>
        <v>0.18922068174272733</v>
      </c>
    </row>
    <row r="25" spans="2:11" s="5" customFormat="1" x14ac:dyDescent="0.25">
      <c r="B25" s="5" t="s">
        <v>116</v>
      </c>
      <c r="F25" s="17">
        <v>74343.484724400012</v>
      </c>
      <c r="G25" s="36">
        <v>68668.525403990003</v>
      </c>
      <c r="H25" s="37">
        <f t="shared" si="0"/>
        <v>8.264280158956594E-2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28</v>
      </c>
      <c r="G33" s="4"/>
    </row>
    <row r="34" spans="2:8" x14ac:dyDescent="0.25">
      <c r="B34" s="70" t="s">
        <v>12</v>
      </c>
      <c r="G34" s="4"/>
    </row>
    <row r="35" spans="2:8" x14ac:dyDescent="0.25">
      <c r="B35" s="7"/>
      <c r="C35" s="7"/>
      <c r="D35" s="7"/>
      <c r="E35" s="7"/>
      <c r="F35" s="8" t="str">
        <f>+F14</f>
        <v>2021/II</v>
      </c>
      <c r="G35" s="9" t="str">
        <f>+'KF-B'!$F$36</f>
        <v>2021/I</v>
      </c>
      <c r="H35" s="9" t="s">
        <v>13</v>
      </c>
    </row>
    <row r="36" spans="2:8" x14ac:dyDescent="0.25">
      <c r="B36" s="1" t="s">
        <v>21</v>
      </c>
      <c r="F36" s="10">
        <f>+F15</f>
        <v>47990.459000000003</v>
      </c>
      <c r="G36" s="11">
        <v>46284.044000000002</v>
      </c>
      <c r="H36" s="34">
        <f>IF(ISERROR($F36/G36),"-",$F36/G36-1)</f>
        <v>3.6868321186454667E-2</v>
      </c>
    </row>
    <row r="37" spans="2:8" x14ac:dyDescent="0.25">
      <c r="B37" s="5" t="s">
        <v>23</v>
      </c>
      <c r="C37" s="5"/>
      <c r="D37" s="5"/>
      <c r="E37" s="5"/>
      <c r="F37" s="17">
        <f t="shared" ref="F37:F46" si="1">+F16</f>
        <v>47135.582632540005</v>
      </c>
      <c r="G37" s="36">
        <v>45424.012382569999</v>
      </c>
      <c r="H37" s="37">
        <f t="shared" ref="H37:H46" si="2">IF(ISERROR($F37/G37),"-",$F37/G37-1)</f>
        <v>3.7679856098022046E-2</v>
      </c>
    </row>
    <row r="38" spans="2:8" x14ac:dyDescent="0.25">
      <c r="B38" s="1" t="s">
        <v>108</v>
      </c>
      <c r="F38" s="10">
        <f t="shared" si="1"/>
        <v>4103.1930000000002</v>
      </c>
      <c r="G38" s="11">
        <v>3331.4549999999999</v>
      </c>
      <c r="H38" s="34">
        <f t="shared" si="2"/>
        <v>0.23165193586586041</v>
      </c>
    </row>
    <row r="39" spans="2:8" x14ac:dyDescent="0.25">
      <c r="B39" s="1" t="s">
        <v>109</v>
      </c>
      <c r="F39" s="10">
        <f t="shared" si="1"/>
        <v>43032.389632540006</v>
      </c>
      <c r="G39" s="11">
        <v>42092.557382569998</v>
      </c>
      <c r="H39" s="34">
        <f t="shared" si="2"/>
        <v>2.2327753608032852E-2</v>
      </c>
    </row>
    <row r="40" spans="2:8" x14ac:dyDescent="0.25">
      <c r="B40" s="21" t="s">
        <v>110</v>
      </c>
      <c r="C40" s="21"/>
      <c r="D40" s="21"/>
      <c r="E40" s="21"/>
      <c r="F40" s="22">
        <f t="shared" si="1"/>
        <v>36584.654000000002</v>
      </c>
      <c r="G40" s="23">
        <v>35260.826999999997</v>
      </c>
      <c r="H40" s="40">
        <f t="shared" si="2"/>
        <v>3.7543844334677834E-2</v>
      </c>
    </row>
    <row r="41" spans="2:8" x14ac:dyDescent="0.25">
      <c r="B41" s="21" t="s">
        <v>111</v>
      </c>
      <c r="C41" s="21"/>
      <c r="D41" s="21"/>
      <c r="E41" s="21"/>
      <c r="F41" s="22">
        <f t="shared" si="1"/>
        <v>6338.0619999999999</v>
      </c>
      <c r="G41" s="23">
        <v>6819.9939999999997</v>
      </c>
      <c r="H41" s="40">
        <f t="shared" si="2"/>
        <v>-7.0664578297282898E-2</v>
      </c>
    </row>
    <row r="42" spans="2:8" x14ac:dyDescent="0.25">
      <c r="B42" s="21" t="s">
        <v>112</v>
      </c>
      <c r="C42" s="21"/>
      <c r="D42" s="21"/>
      <c r="E42" s="21"/>
      <c r="F42" s="22">
        <f t="shared" si="1"/>
        <v>1.2330000000000001</v>
      </c>
      <c r="G42" s="23">
        <v>1.2450000000000001</v>
      </c>
      <c r="H42" s="40">
        <f t="shared" si="2"/>
        <v>-9.6385542168674343E-3</v>
      </c>
    </row>
    <row r="43" spans="2:8" x14ac:dyDescent="0.25">
      <c r="B43" s="1" t="s">
        <v>113</v>
      </c>
      <c r="F43" s="10">
        <f t="shared" si="1"/>
        <v>40629.762391058866</v>
      </c>
      <c r="G43" s="11">
        <v>38517.681404478863</v>
      </c>
      <c r="H43" s="34">
        <f t="shared" si="2"/>
        <v>5.4834063462979143E-2</v>
      </c>
    </row>
    <row r="44" spans="2:8" x14ac:dyDescent="0.25">
      <c r="B44" s="1" t="s">
        <v>114</v>
      </c>
      <c r="F44" s="10">
        <f t="shared" si="1"/>
        <v>6397.3796089411353</v>
      </c>
      <c r="G44" s="11">
        <v>6895.8395955211363</v>
      </c>
      <c r="H44" s="34">
        <f t="shared" si="2"/>
        <v>-7.228416201904575E-2</v>
      </c>
    </row>
    <row r="45" spans="2:8" x14ac:dyDescent="0.25">
      <c r="B45" s="1" t="s">
        <v>115</v>
      </c>
      <c r="F45" s="10">
        <f t="shared" si="1"/>
        <v>27207.902091860004</v>
      </c>
      <c r="G45" s="11">
        <v>26025.312252970005</v>
      </c>
      <c r="H45" s="34">
        <f t="shared" si="2"/>
        <v>4.5439986555974698E-2</v>
      </c>
    </row>
    <row r="46" spans="2:8" x14ac:dyDescent="0.25">
      <c r="B46" s="5" t="s">
        <v>116</v>
      </c>
      <c r="C46" s="5"/>
      <c r="D46" s="5"/>
      <c r="E46" s="5"/>
      <c r="F46" s="17">
        <f t="shared" si="1"/>
        <v>74343.484724400012</v>
      </c>
      <c r="G46" s="36">
        <v>71449.324635540004</v>
      </c>
      <c r="H46" s="37">
        <f t="shared" si="2"/>
        <v>4.050647229519666E-2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117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2021/II</v>
      </c>
      <c r="G14" s="9" t="str">
        <f>+'KF-B'!F14</f>
        <v>2020/II</v>
      </c>
      <c r="H14" s="9" t="s">
        <v>13</v>
      </c>
    </row>
    <row r="15" spans="2:8" x14ac:dyDescent="0.25">
      <c r="B15" s="5" t="s">
        <v>18</v>
      </c>
      <c r="C15" s="5"/>
      <c r="D15" s="5"/>
      <c r="E15" s="5"/>
      <c r="F15" s="17">
        <v>47297.855000000003</v>
      </c>
      <c r="G15" s="36">
        <v>44416.601000000002</v>
      </c>
      <c r="H15" s="65">
        <f>+F15/G15-1</f>
        <v>6.4868853877404931E-2</v>
      </c>
    </row>
    <row r="16" spans="2:8" s="21" customFormat="1" x14ac:dyDescent="0.25">
      <c r="B16" s="21" t="s">
        <v>118</v>
      </c>
      <c r="F16" s="22">
        <v>48047.413999999997</v>
      </c>
      <c r="G16" s="23">
        <v>45409.288999999997</v>
      </c>
      <c r="H16" s="26">
        <f t="shared" ref="H16:H23" si="0">+F16/G16-1</f>
        <v>5.80965934084543E-2</v>
      </c>
    </row>
    <row r="17" spans="2:8" x14ac:dyDescent="0.25">
      <c r="B17" s="1" t="s">
        <v>108</v>
      </c>
      <c r="F17" s="10">
        <v>5095.0940000000001</v>
      </c>
      <c r="G17" s="11">
        <v>3942.9369999999999</v>
      </c>
      <c r="H17" s="26">
        <f t="shared" si="0"/>
        <v>0.29220781361710824</v>
      </c>
    </row>
    <row r="18" spans="2:8" x14ac:dyDescent="0.25">
      <c r="B18" s="1" t="s">
        <v>109</v>
      </c>
      <c r="F18" s="10">
        <v>42952.32</v>
      </c>
      <c r="G18" s="11">
        <v>41466.351999999999</v>
      </c>
      <c r="H18" s="26">
        <f t="shared" si="0"/>
        <v>3.5835513092639548E-2</v>
      </c>
    </row>
    <row r="19" spans="2:8" x14ac:dyDescent="0.25">
      <c r="B19" s="21" t="s">
        <v>119</v>
      </c>
      <c r="C19" s="21"/>
      <c r="D19" s="21"/>
      <c r="E19" s="21"/>
      <c r="F19" s="22">
        <v>33898.752999999997</v>
      </c>
      <c r="G19" s="23">
        <v>32811.118999999999</v>
      </c>
      <c r="H19" s="63">
        <f t="shared" si="0"/>
        <v>3.3148336086922248E-2</v>
      </c>
    </row>
    <row r="20" spans="2:8" x14ac:dyDescent="0.25">
      <c r="B20" s="21" t="s">
        <v>120</v>
      </c>
      <c r="C20" s="21"/>
      <c r="D20" s="21"/>
      <c r="E20" s="21"/>
      <c r="F20" s="22">
        <v>9053.5670000000027</v>
      </c>
      <c r="G20" s="23">
        <v>8655.2330000000002</v>
      </c>
      <c r="H20" s="63">
        <f t="shared" si="0"/>
        <v>4.6022331230135771E-2</v>
      </c>
    </row>
    <row r="21" spans="2:8" x14ac:dyDescent="0.25">
      <c r="B21" s="5" t="s">
        <v>121</v>
      </c>
      <c r="C21" s="5"/>
      <c r="D21" s="5"/>
      <c r="E21" s="5"/>
      <c r="F21" s="17">
        <v>34238.267999999996</v>
      </c>
      <c r="G21" s="36">
        <v>32739.121999999999</v>
      </c>
      <c r="H21" s="65">
        <f t="shared" si="0"/>
        <v>4.5790659871697059E-2</v>
      </c>
    </row>
    <row r="22" spans="2:8" x14ac:dyDescent="0.25">
      <c r="B22" s="21" t="s">
        <v>119</v>
      </c>
      <c r="C22" s="21"/>
      <c r="D22" s="21"/>
      <c r="E22" s="21"/>
      <c r="F22" s="22">
        <v>31546.005000000001</v>
      </c>
      <c r="G22" s="23">
        <v>30194.972000000002</v>
      </c>
      <c r="H22" s="63">
        <f t="shared" si="0"/>
        <v>4.4743641424804137E-2</v>
      </c>
    </row>
    <row r="23" spans="2:8" x14ac:dyDescent="0.25">
      <c r="B23" s="21" t="s">
        <v>120</v>
      </c>
      <c r="C23" s="21"/>
      <c r="D23" s="21"/>
      <c r="E23" s="21"/>
      <c r="F23" s="22">
        <v>2692.2629999999954</v>
      </c>
      <c r="G23" s="23">
        <v>2544.1499999999978</v>
      </c>
      <c r="H23" s="63">
        <f t="shared" si="0"/>
        <v>5.8217086256705741E-2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0" t="s">
        <v>12</v>
      </c>
      <c r="G31" s="4"/>
    </row>
    <row r="32" spans="2:8" x14ac:dyDescent="0.25">
      <c r="B32" s="7"/>
      <c r="C32" s="7"/>
      <c r="D32" s="7"/>
      <c r="E32" s="7"/>
      <c r="F32" s="8" t="str">
        <f>+F14</f>
        <v>2021/II</v>
      </c>
      <c r="G32" s="9" t="str">
        <f>+'KF-B'!$F$36</f>
        <v>2021/I</v>
      </c>
      <c r="H32" s="9" t="s">
        <v>13</v>
      </c>
    </row>
    <row r="33" spans="2:8" x14ac:dyDescent="0.25">
      <c r="B33" s="5" t="s">
        <v>18</v>
      </c>
      <c r="C33" s="5"/>
      <c r="D33" s="5"/>
      <c r="E33" s="5"/>
      <c r="F33" s="17">
        <f>+F15</f>
        <v>47297.855000000003</v>
      </c>
      <c r="G33" s="36">
        <v>45122.396999999997</v>
      </c>
      <c r="H33" s="65">
        <f>+F33/G33-1</f>
        <v>4.8212376660752509E-2</v>
      </c>
    </row>
    <row r="34" spans="2:8" x14ac:dyDescent="0.25">
      <c r="B34" s="21" t="s">
        <v>118</v>
      </c>
      <c r="C34" s="21"/>
      <c r="D34" s="21"/>
      <c r="E34" s="21"/>
      <c r="F34" s="22">
        <f t="shared" ref="F34:F41" si="1">+F16</f>
        <v>48047.413999999997</v>
      </c>
      <c r="G34" s="23">
        <v>45858.74</v>
      </c>
      <c r="H34" s="26">
        <f t="shared" ref="H34:H41" si="2">+F34/G34-1</f>
        <v>4.772643121027742E-2</v>
      </c>
    </row>
    <row r="35" spans="2:8" x14ac:dyDescent="0.25">
      <c r="B35" s="1" t="s">
        <v>108</v>
      </c>
      <c r="F35" s="10">
        <f t="shared" si="1"/>
        <v>5095.0940000000001</v>
      </c>
      <c r="G35" s="11">
        <v>4299.07</v>
      </c>
      <c r="H35" s="26">
        <f t="shared" si="2"/>
        <v>0.18516190711014247</v>
      </c>
    </row>
    <row r="36" spans="2:8" x14ac:dyDescent="0.25">
      <c r="B36" s="1" t="s">
        <v>109</v>
      </c>
      <c r="F36" s="10">
        <f t="shared" si="1"/>
        <v>42952.32</v>
      </c>
      <c r="G36" s="11">
        <v>41559.67</v>
      </c>
      <c r="H36" s="26">
        <f t="shared" si="2"/>
        <v>3.3509650100686628E-2</v>
      </c>
    </row>
    <row r="37" spans="2:8" x14ac:dyDescent="0.25">
      <c r="B37" s="21" t="s">
        <v>119</v>
      </c>
      <c r="C37" s="21"/>
      <c r="D37" s="21"/>
      <c r="E37" s="21"/>
      <c r="F37" s="22">
        <f t="shared" si="1"/>
        <v>33898.752999999997</v>
      </c>
      <c r="G37" s="23">
        <v>33497.077000000005</v>
      </c>
      <c r="H37" s="63">
        <f t="shared" si="2"/>
        <v>1.1991374650390796E-2</v>
      </c>
    </row>
    <row r="38" spans="2:8" x14ac:dyDescent="0.25">
      <c r="B38" s="21" t="s">
        <v>120</v>
      </c>
      <c r="C38" s="21"/>
      <c r="D38" s="21"/>
      <c r="E38" s="21"/>
      <c r="F38" s="22">
        <f t="shared" si="1"/>
        <v>9053.5670000000027</v>
      </c>
      <c r="G38" s="23">
        <v>8062.5929999999935</v>
      </c>
      <c r="H38" s="63">
        <f t="shared" si="2"/>
        <v>0.1229100861224186</v>
      </c>
    </row>
    <row r="39" spans="2:8" x14ac:dyDescent="0.25">
      <c r="B39" s="5" t="s">
        <v>121</v>
      </c>
      <c r="C39" s="5"/>
      <c r="D39" s="5"/>
      <c r="E39" s="5"/>
      <c r="F39" s="17">
        <f t="shared" si="1"/>
        <v>34238.267999999996</v>
      </c>
      <c r="G39" s="36">
        <v>33209.130000000005</v>
      </c>
      <c r="H39" s="65">
        <f t="shared" si="2"/>
        <v>3.0989610387263777E-2</v>
      </c>
    </row>
    <row r="40" spans="2:8" x14ac:dyDescent="0.25">
      <c r="B40" s="21" t="s">
        <v>119</v>
      </c>
      <c r="C40" s="21"/>
      <c r="D40" s="21"/>
      <c r="E40" s="21"/>
      <c r="F40" s="22">
        <f t="shared" si="1"/>
        <v>31546.005000000001</v>
      </c>
      <c r="G40" s="23">
        <v>31073.843000000001</v>
      </c>
      <c r="H40" s="63">
        <f t="shared" si="2"/>
        <v>1.5194837664591399E-2</v>
      </c>
    </row>
    <row r="41" spans="2:8" x14ac:dyDescent="0.25">
      <c r="B41" s="21" t="s">
        <v>120</v>
      </c>
      <c r="C41" s="21"/>
      <c r="D41" s="21"/>
      <c r="E41" s="21"/>
      <c r="F41" s="22">
        <f t="shared" si="1"/>
        <v>2692.2629999999954</v>
      </c>
      <c r="G41" s="23">
        <v>2135.2870000000039</v>
      </c>
      <c r="H41" s="63">
        <f t="shared" si="2"/>
        <v>0.26084362429967989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2021-02-24T10:22:00Z</cp:lastPrinted>
  <dcterms:created xsi:type="dcterms:W3CDTF">2017-01-30T09:33:19Z</dcterms:created>
  <dcterms:modified xsi:type="dcterms:W3CDTF">2021-09-07T16:39:35Z</dcterms:modified>
</cp:coreProperties>
</file>