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2101\CEN_4085\IR\Información de Gestión\Ratios y cifras generales\Evolución cifras Kutxabank\Archivos 2022\"/>
    </mc:Choice>
  </mc:AlternateContent>
  <bookViews>
    <workbookView xWindow="-45" yWindow="15" windowWidth="15405" windowHeight="4455" tabRatio="883"/>
  </bookViews>
  <sheets>
    <sheet name="Contenidos" sheetId="22" r:id="rId1"/>
    <sheet name="KF-B" sheetId="11" r:id="rId2"/>
    <sheet name="KF-R" sheetId="15" r:id="rId3"/>
    <sheet name="KF-C&amp;L" sheetId="16" r:id="rId4"/>
    <sheet name="KF-O" sheetId="17" r:id="rId5"/>
    <sheet name="PyG" sheetId="18" r:id="rId6"/>
    <sheet name="Balance" sheetId="19" r:id="rId7"/>
    <sheet name="Recursos de clientes" sheetId="20" r:id="rId8"/>
    <sheet name="Crédito a la clientela" sheetId="21" r:id="rId9"/>
    <sheet name="Morosidad+Cob" sheetId="24" r:id="rId10"/>
    <sheet name="Solvencia" sheetId="23" r:id="rId11"/>
  </sheets>
  <definedNames>
    <definedName name="_xlnm.Print_Area" localSheetId="6">Balance!$A$4:$K$65</definedName>
    <definedName name="_xlnm.Print_Area" localSheetId="8">'Crédito a la clientela'!$A$4:$K$65</definedName>
    <definedName name="_xlnm.Print_Area" localSheetId="1">'KF-B'!$A$4:$K$65</definedName>
    <definedName name="_xlnm.Print_Area" localSheetId="3">'KF-C&amp;L'!$A$4:$K$65</definedName>
    <definedName name="_xlnm.Print_Area" localSheetId="4">'KF-O'!$A$4:$K$65</definedName>
    <definedName name="_xlnm.Print_Area" localSheetId="2">'KF-R'!$A$4:$K$65</definedName>
    <definedName name="_xlnm.Print_Area" localSheetId="9">'Morosidad+Cob'!$A$4:$K$65</definedName>
    <definedName name="_xlnm.Print_Area" localSheetId="5">PyG!$A$4:$K$64</definedName>
    <definedName name="_xlnm.Print_Area" localSheetId="7">'Recursos de clientes'!$A$4:$K$65</definedName>
    <definedName name="_xlnm.Print_Area" localSheetId="10">Solvencia!$A$4:$K$67</definedName>
  </definedNames>
  <calcPr calcId="152511"/>
</workbook>
</file>

<file path=xl/calcChain.xml><?xml version="1.0" encoding="utf-8"?>
<calcChain xmlns="http://schemas.openxmlformats.org/spreadsheetml/2006/main">
  <c r="H66" i="23" l="1"/>
  <c r="H36" i="23"/>
  <c r="G21" i="11" l="1"/>
  <c r="I14" i="18" l="1"/>
  <c r="H14" i="18"/>
  <c r="E36" i="11"/>
  <c r="E43" i="11"/>
  <c r="G43" i="11" s="1"/>
  <c r="G30" i="24" l="1"/>
  <c r="G32" i="21"/>
  <c r="G36" i="20"/>
  <c r="F30" i="17"/>
  <c r="F31" i="16"/>
  <c r="F30" i="15"/>
  <c r="G14" i="24" l="1"/>
  <c r="F14" i="24"/>
  <c r="F30" i="24" s="1"/>
  <c r="G14" i="21"/>
  <c r="F14" i="21"/>
  <c r="F32" i="21" s="1"/>
  <c r="G14" i="20"/>
  <c r="F14" i="20"/>
  <c r="I14" i="19"/>
  <c r="G14" i="19"/>
  <c r="F14" i="19"/>
  <c r="F14" i="17"/>
  <c r="E14" i="17"/>
  <c r="F14" i="16"/>
  <c r="E14" i="16"/>
  <c r="E31" i="16" s="1"/>
  <c r="F14" i="15"/>
  <c r="E14" i="15"/>
  <c r="E30" i="15" s="1"/>
  <c r="F36" i="20" l="1"/>
  <c r="E30" i="17"/>
  <c r="H16" i="23" l="1"/>
  <c r="F46" i="23"/>
  <c r="H46" i="23" s="1"/>
  <c r="H17" i="23"/>
  <c r="F47" i="23"/>
  <c r="H47" i="23" s="1"/>
  <c r="F49" i="23"/>
  <c r="H49" i="23" s="1"/>
  <c r="H19" i="23"/>
  <c r="F51" i="23"/>
  <c r="H51" i="23" s="1"/>
  <c r="H21" i="23"/>
  <c r="H26" i="23"/>
  <c r="F56" i="23"/>
  <c r="H56" i="23" s="1"/>
  <c r="H33" i="23"/>
  <c r="F63" i="23"/>
  <c r="H63" i="23" s="1"/>
  <c r="F48" i="23"/>
  <c r="H48" i="23" s="1"/>
  <c r="H18" i="23"/>
  <c r="F50" i="23"/>
  <c r="H50" i="23" s="1"/>
  <c r="H20" i="23"/>
  <c r="F52" i="23"/>
  <c r="H52" i="23" s="1"/>
  <c r="H22" i="23"/>
  <c r="H27" i="23"/>
  <c r="F57" i="23"/>
  <c r="H57" i="23" s="1"/>
  <c r="H34" i="23"/>
  <c r="F64" i="23"/>
  <c r="H64" i="23" s="1"/>
  <c r="H15" i="23" l="1"/>
  <c r="F45" i="23"/>
  <c r="H45" i="23" s="1"/>
  <c r="E31" i="17" l="1"/>
  <c r="E34" i="17"/>
  <c r="E36" i="17"/>
  <c r="E32" i="17"/>
  <c r="E35" i="17"/>
  <c r="E33" i="17" l="1"/>
  <c r="G36" i="17"/>
  <c r="G35" i="17"/>
  <c r="G34" i="17"/>
  <c r="G32" i="17"/>
  <c r="G31" i="17"/>
  <c r="G33" i="17" l="1"/>
  <c r="E35" i="15" l="1"/>
  <c r="G35" i="15" s="1"/>
  <c r="G19" i="15"/>
  <c r="E31" i="15"/>
  <c r="G31" i="15" s="1"/>
  <c r="G15" i="15"/>
  <c r="E32" i="15" l="1"/>
  <c r="G32" i="15" s="1"/>
  <c r="G16" i="15"/>
  <c r="G20" i="17"/>
  <c r="G19" i="17"/>
  <c r="G18" i="17"/>
  <c r="G16" i="17"/>
  <c r="G15" i="17"/>
  <c r="G17" i="17" l="1"/>
  <c r="E34" i="15" l="1"/>
  <c r="E33" i="15"/>
  <c r="G18" i="15"/>
  <c r="G17" i="15"/>
  <c r="G33" i="15" l="1"/>
  <c r="G34" i="15"/>
  <c r="J39" i="18" l="1"/>
  <c r="J35" i="18"/>
  <c r="J33" i="18"/>
  <c r="J31" i="18"/>
  <c r="J28" i="18"/>
  <c r="J25" i="18"/>
  <c r="J21" i="18"/>
  <c r="J19" i="18"/>
  <c r="J17" i="18"/>
  <c r="J15" i="18"/>
  <c r="J16" i="18" l="1"/>
  <c r="J18" i="18"/>
  <c r="J20" i="18"/>
  <c r="J24" i="18"/>
  <c r="J26" i="18"/>
  <c r="J30" i="18"/>
  <c r="J32" i="18"/>
  <c r="J34" i="18"/>
  <c r="J37" i="18"/>
  <c r="G16" i="11"/>
  <c r="E38" i="11"/>
  <c r="G38" i="11" s="1"/>
  <c r="H17" i="19" l="1"/>
  <c r="J17" i="19"/>
  <c r="H19" i="19"/>
  <c r="J19" i="19"/>
  <c r="H22" i="19"/>
  <c r="J22" i="19"/>
  <c r="J25" i="19"/>
  <c r="H25" i="19"/>
  <c r="H28" i="19"/>
  <c r="J28" i="19"/>
  <c r="H30" i="19"/>
  <c r="J30" i="19"/>
  <c r="H32" i="19"/>
  <c r="J32" i="19"/>
  <c r="H34" i="19"/>
  <c r="J34" i="19"/>
  <c r="H36" i="19"/>
  <c r="J36" i="19"/>
  <c r="H38" i="19"/>
  <c r="J38" i="19"/>
  <c r="H42" i="19"/>
  <c r="J42" i="19"/>
  <c r="H44" i="19"/>
  <c r="J44" i="19"/>
  <c r="H46" i="19"/>
  <c r="J46" i="19"/>
  <c r="H48" i="19"/>
  <c r="J48" i="19"/>
  <c r="H50" i="19"/>
  <c r="J50" i="19"/>
  <c r="H53" i="19"/>
  <c r="J53" i="19"/>
  <c r="H55" i="19"/>
  <c r="J55" i="19"/>
  <c r="H15" i="19"/>
  <c r="J15" i="19"/>
  <c r="H18" i="19"/>
  <c r="J18" i="19"/>
  <c r="H21" i="19"/>
  <c r="J21" i="19"/>
  <c r="H24" i="19"/>
  <c r="J24" i="19"/>
  <c r="H27" i="19"/>
  <c r="J27" i="19"/>
  <c r="J29" i="19"/>
  <c r="H29" i="19"/>
  <c r="H31" i="19"/>
  <c r="J31" i="19"/>
  <c r="H33" i="19"/>
  <c r="J33" i="19"/>
  <c r="H35" i="19"/>
  <c r="J35" i="19"/>
  <c r="H37" i="19"/>
  <c r="J37" i="19"/>
  <c r="H40" i="19"/>
  <c r="J40" i="19"/>
  <c r="H43" i="19"/>
  <c r="J43" i="19"/>
  <c r="H45" i="19"/>
  <c r="J45" i="19"/>
  <c r="H47" i="19"/>
  <c r="J47" i="19"/>
  <c r="H49" i="19"/>
  <c r="J49" i="19"/>
  <c r="H51" i="19"/>
  <c r="J51" i="19"/>
  <c r="H54" i="19"/>
  <c r="J54" i="19"/>
  <c r="H23" i="23" l="1"/>
  <c r="F53" i="23"/>
  <c r="H53" i="23" s="1"/>
  <c r="F55" i="23" l="1"/>
  <c r="H55" i="23" s="1"/>
  <c r="H25" i="23"/>
  <c r="F54" i="23"/>
  <c r="H54" i="23" s="1"/>
  <c r="H24" i="23"/>
  <c r="H28" i="23"/>
  <c r="F58" i="23"/>
  <c r="H58" i="23" s="1"/>
  <c r="H29" i="23" l="1"/>
  <c r="F59" i="23"/>
  <c r="H59" i="23" s="1"/>
  <c r="H30" i="23"/>
  <c r="F60" i="23"/>
  <c r="H60" i="23" s="1"/>
  <c r="J26" i="19" l="1"/>
  <c r="H26" i="19"/>
  <c r="J20" i="19"/>
  <c r="H20" i="19"/>
  <c r="E36" i="16" l="1"/>
  <c r="E32" i="16" l="1"/>
  <c r="E34" i="16"/>
  <c r="E33" i="16"/>
  <c r="J41" i="19" l="1"/>
  <c r="H41" i="19"/>
  <c r="J29" i="18" l="1"/>
  <c r="G36" i="16"/>
  <c r="G34" i="16"/>
  <c r="G33" i="16"/>
  <c r="G32" i="16"/>
  <c r="G19" i="16"/>
  <c r="G17" i="16"/>
  <c r="G16" i="16"/>
  <c r="G15" i="16"/>
  <c r="G19" i="11" l="1"/>
  <c r="E41" i="11"/>
  <c r="G41" i="11" s="1"/>
  <c r="G17" i="11"/>
  <c r="E39" i="11"/>
  <c r="F33" i="21"/>
  <c r="H33" i="21" s="1"/>
  <c r="H15" i="21"/>
  <c r="F37" i="20"/>
  <c r="H37" i="20" s="1"/>
  <c r="H15" i="20"/>
  <c r="J16" i="19"/>
  <c r="H16" i="19"/>
  <c r="J22" i="18"/>
  <c r="J23" i="18"/>
  <c r="J56" i="19" l="1"/>
  <c r="H56" i="19"/>
  <c r="H15" i="24"/>
  <c r="F31" i="24"/>
  <c r="H31" i="24" s="1"/>
  <c r="E50" i="11"/>
  <c r="G50" i="11" s="1"/>
  <c r="G28" i="11"/>
  <c r="E44" i="11"/>
  <c r="G44" i="11" s="1"/>
  <c r="G22" i="11"/>
  <c r="J23" i="19"/>
  <c r="H23" i="19"/>
  <c r="G39" i="11"/>
  <c r="G18" i="11"/>
  <c r="E40" i="11"/>
  <c r="G40" i="11" s="1"/>
  <c r="J27" i="18"/>
  <c r="J52" i="19" l="1"/>
  <c r="H52" i="19"/>
  <c r="J39" i="19"/>
  <c r="H39" i="19"/>
  <c r="J36" i="18"/>
  <c r="G15" i="11" l="1"/>
  <c r="E37" i="11"/>
  <c r="G37" i="11" s="1"/>
  <c r="J57" i="19"/>
  <c r="H57" i="19"/>
  <c r="J38" i="18"/>
  <c r="J40" i="18" l="1"/>
  <c r="F45" i="20" l="1"/>
  <c r="F61" i="23" l="1"/>
  <c r="F65" i="23"/>
  <c r="G20" i="11" l="1"/>
  <c r="E42" i="11"/>
  <c r="G25" i="11"/>
  <c r="E47" i="11"/>
  <c r="F34" i="21"/>
  <c r="H34" i="21" l="1"/>
  <c r="H16" i="21"/>
  <c r="H45" i="20"/>
  <c r="H23" i="20"/>
  <c r="F39" i="20"/>
  <c r="G47" i="11"/>
  <c r="G42" i="11"/>
  <c r="F41" i="20" l="1"/>
  <c r="H41" i="20" s="1"/>
  <c r="H19" i="20"/>
  <c r="H18" i="24"/>
  <c r="F34" i="24"/>
  <c r="H34" i="24" s="1"/>
  <c r="H20" i="24"/>
  <c r="F36" i="24"/>
  <c r="H36" i="24" s="1"/>
  <c r="F43" i="20"/>
  <c r="H43" i="20" s="1"/>
  <c r="H21" i="20"/>
  <c r="F33" i="24"/>
  <c r="H33" i="24" s="1"/>
  <c r="H17" i="24"/>
  <c r="F35" i="24"/>
  <c r="H35" i="24" s="1"/>
  <c r="H19" i="24"/>
  <c r="E35" i="16" l="1"/>
  <c r="E37" i="16" l="1"/>
  <c r="H25" i="20" l="1"/>
  <c r="F47" i="20"/>
  <c r="H47" i="20" s="1"/>
  <c r="F32" i="24" l="1"/>
  <c r="H32" i="24" l="1"/>
  <c r="H16" i="24" l="1"/>
  <c r="H17" i="20" l="1"/>
  <c r="H39" i="20" l="1"/>
  <c r="F42" i="20" l="1"/>
  <c r="H42" i="20" s="1"/>
  <c r="H20" i="20"/>
  <c r="F44" i="20" l="1"/>
  <c r="H44" i="20" s="1"/>
  <c r="H22" i="20"/>
  <c r="H24" i="20" l="1"/>
  <c r="F46" i="20"/>
  <c r="H46" i="20" s="1"/>
  <c r="H35" i="23" l="1"/>
  <c r="H31" i="23"/>
  <c r="H65" i="23" l="1"/>
  <c r="H61" i="23"/>
  <c r="G21" i="16" l="1"/>
  <c r="E38" i="16"/>
  <c r="G38" i="16" s="1"/>
  <c r="E39" i="16"/>
  <c r="G39" i="16" s="1"/>
  <c r="G22" i="16"/>
  <c r="E40" i="16"/>
  <c r="G40" i="16" s="1"/>
  <c r="G23" i="16"/>
  <c r="E45" i="11" l="1"/>
  <c r="G45" i="11" s="1"/>
  <c r="G23" i="11"/>
  <c r="G37" i="16" l="1"/>
  <c r="G35" i="16"/>
  <c r="G20" i="16"/>
  <c r="G18" i="16"/>
  <c r="G24" i="11" l="1"/>
  <c r="E46" i="11"/>
  <c r="G46" i="11" s="1"/>
  <c r="H16" i="20" l="1"/>
  <c r="F38" i="20"/>
  <c r="H38" i="20" s="1"/>
  <c r="F48" i="20" l="1"/>
  <c r="H48" i="20" s="1"/>
  <c r="H26" i="20"/>
  <c r="F40" i="20"/>
  <c r="G26" i="11"/>
  <c r="E48" i="11"/>
  <c r="G48" i="11" s="1"/>
  <c r="G27" i="11"/>
  <c r="E49" i="11"/>
  <c r="G49" i="11" s="1"/>
  <c r="H40" i="20" l="1"/>
  <c r="H18" i="20"/>
  <c r="H17" i="21" l="1"/>
  <c r="F35" i="21"/>
  <c r="H35" i="21" s="1"/>
  <c r="F40" i="21" l="1"/>
  <c r="H40" i="21" s="1"/>
  <c r="H22" i="21"/>
  <c r="F37" i="21" l="1"/>
  <c r="H37" i="21" s="1"/>
  <c r="H19" i="21"/>
  <c r="H21" i="21"/>
  <c r="F39" i="21"/>
  <c r="H39" i="21" s="1"/>
  <c r="F41" i="21" l="1"/>
  <c r="H41" i="21" s="1"/>
  <c r="H23" i="21"/>
  <c r="F36" i="21" l="1"/>
  <c r="H36" i="21" s="1"/>
  <c r="H18" i="21"/>
  <c r="F38" i="21"/>
  <c r="H38" i="21" s="1"/>
  <c r="H20" i="21"/>
</calcChain>
</file>

<file path=xl/sharedStrings.xml><?xml version="1.0" encoding="utf-8"?>
<sst xmlns="http://schemas.openxmlformats.org/spreadsheetml/2006/main" count="309" uniqueCount="155">
  <si>
    <t>Var.</t>
  </si>
  <si>
    <t>ROE</t>
  </si>
  <si>
    <t>ROA</t>
  </si>
  <si>
    <t>RORWA</t>
  </si>
  <si>
    <t>ROTE</t>
  </si>
  <si>
    <t>LCR</t>
  </si>
  <si>
    <t>NSFR</t>
  </si>
  <si>
    <t>Capital</t>
  </si>
  <si>
    <t>Pro-forma:</t>
  </si>
  <si>
    <t>Pro-forma CET1 fully loaded</t>
  </si>
  <si>
    <t>LtD</t>
  </si>
  <si>
    <r>
      <rPr>
        <b/>
        <sz val="18"/>
        <color theme="1"/>
        <rFont val="Calibri"/>
        <family val="2"/>
        <scheme val="minor"/>
      </rPr>
      <t>Cifras clave.</t>
    </r>
    <r>
      <rPr>
        <sz val="18"/>
        <color theme="1"/>
        <rFont val="Calibri"/>
        <family val="2"/>
        <scheme val="minor"/>
      </rPr>
      <t xml:space="preserve"> Balance</t>
    </r>
  </si>
  <si>
    <t>Evolución interanual</t>
  </si>
  <si>
    <t>Activo Total</t>
  </si>
  <si>
    <t>Valores representativos de deuda</t>
  </si>
  <si>
    <t>Derivados de cobertura</t>
  </si>
  <si>
    <t>Instrumentos de capital (DPV)</t>
  </si>
  <si>
    <t>Participaciones</t>
  </si>
  <si>
    <t>Caja y Depósitos en Bancos Centrales</t>
  </si>
  <si>
    <t xml:space="preserve">De los cuales deuda subordinada </t>
  </si>
  <si>
    <t>Depósitos de la clientela</t>
  </si>
  <si>
    <t>Recursos fuera de balance</t>
  </si>
  <si>
    <t>Total recursos de clientes</t>
  </si>
  <si>
    <t>Volumen de negocio</t>
  </si>
  <si>
    <t>Fondos propios</t>
  </si>
  <si>
    <t>Evolución último trimestre</t>
  </si>
  <si>
    <r>
      <t xml:space="preserve">Cifras clave. </t>
    </r>
    <r>
      <rPr>
        <sz val="18"/>
        <color theme="1"/>
        <rFont val="Calibri"/>
        <family val="2"/>
        <scheme val="minor"/>
      </rPr>
      <t>Rentabilidad</t>
    </r>
  </si>
  <si>
    <r>
      <rPr>
        <b/>
        <sz val="18"/>
        <color theme="1"/>
        <rFont val="Calibri"/>
        <family val="2"/>
        <scheme val="minor"/>
      </rPr>
      <t>Cifras clave.</t>
    </r>
    <r>
      <rPr>
        <sz val="18"/>
        <color theme="1"/>
        <rFont val="Calibri"/>
        <family val="2"/>
        <scheme val="minor"/>
      </rPr>
      <t xml:space="preserve"> Capital&amp;Liquidez</t>
    </r>
  </si>
  <si>
    <t xml:space="preserve">Ratio CET1 </t>
  </si>
  <si>
    <t xml:space="preserve">Ratio Tier1 </t>
  </si>
  <si>
    <t>Ratio de capital total</t>
  </si>
  <si>
    <t>Ratio Apalancamiento</t>
  </si>
  <si>
    <t>Número de empleados</t>
  </si>
  <si>
    <t>Número de oficinas</t>
  </si>
  <si>
    <t>Número de clientes</t>
  </si>
  <si>
    <t>Número de clientes minoristas</t>
  </si>
  <si>
    <t>Número de clientes mayoristas</t>
  </si>
  <si>
    <t>Número de cajeros</t>
  </si>
  <si>
    <t>Informe trimestral</t>
  </si>
  <si>
    <t>Crédito a la clientela</t>
  </si>
  <si>
    <t>Débitos-Valores negociables</t>
  </si>
  <si>
    <t>Pro-forma: excluyendo CH multiced.</t>
  </si>
  <si>
    <t>De los cuales CH multicedentes</t>
  </si>
  <si>
    <t>Ratio de Eficiencia</t>
  </si>
  <si>
    <t>Ratio de Capital total</t>
  </si>
  <si>
    <t>Pro-forma ratio apalancamiento FL</t>
  </si>
  <si>
    <t>Cuenta de Pérdidas y Ganancias</t>
  </si>
  <si>
    <t>Cifras en millones de Euros</t>
  </si>
  <si>
    <t>Unidades</t>
  </si>
  <si>
    <t>Balance</t>
  </si>
  <si>
    <r>
      <t xml:space="preserve">Recursos de clientes. </t>
    </r>
    <r>
      <rPr>
        <sz val="18"/>
        <color theme="1"/>
        <rFont val="Calibri"/>
        <family val="2"/>
        <scheme val="minor"/>
      </rPr>
      <t>Desglose</t>
    </r>
  </si>
  <si>
    <r>
      <t xml:space="preserve">Crédito a la clientela. </t>
    </r>
    <r>
      <rPr>
        <sz val="18"/>
        <color theme="1"/>
        <rFont val="Calibri"/>
        <family val="2"/>
        <scheme val="minor"/>
      </rPr>
      <t>Desglose</t>
    </r>
  </si>
  <si>
    <t>Pro-forma: Crédito a la clientela bruta</t>
  </si>
  <si>
    <t>Sector público</t>
  </si>
  <si>
    <t>Sector privado</t>
  </si>
  <si>
    <t>De los cuales con garantía</t>
  </si>
  <si>
    <t>De los cuales sin garantía</t>
  </si>
  <si>
    <t>Particulares</t>
  </si>
  <si>
    <r>
      <t xml:space="preserve">Morosidad. </t>
    </r>
    <r>
      <rPr>
        <sz val="18"/>
        <color theme="1"/>
        <rFont val="Calibri"/>
        <family val="2"/>
        <scheme val="minor"/>
      </rPr>
      <t>Detalle</t>
    </r>
  </si>
  <si>
    <r>
      <t xml:space="preserve">Solvencia. </t>
    </r>
    <r>
      <rPr>
        <sz val="18"/>
        <color theme="1"/>
        <rFont val="Calibri"/>
        <family val="2"/>
        <scheme val="minor"/>
      </rPr>
      <t>Detalle</t>
    </r>
  </si>
  <si>
    <t>Reservas</t>
  </si>
  <si>
    <t>Resultado del ejercicio</t>
  </si>
  <si>
    <t>Intereses minoritarios</t>
  </si>
  <si>
    <t>Ajustes por valoración</t>
  </si>
  <si>
    <t>Activos intangibles</t>
  </si>
  <si>
    <t>Deducciones</t>
  </si>
  <si>
    <t>Capital CET I</t>
  </si>
  <si>
    <t>Capital Tier I</t>
  </si>
  <si>
    <t>Capital total</t>
  </si>
  <si>
    <t>Activos Ponderados por Riesgo</t>
  </si>
  <si>
    <t>Ratio CET I</t>
  </si>
  <si>
    <t>Ratio Tier I</t>
  </si>
  <si>
    <t>Ratio Capital total</t>
  </si>
  <si>
    <t>Ratio de apalancamiento</t>
  </si>
  <si>
    <t>Ratio CET I fully loaded</t>
  </si>
  <si>
    <t>Ratio Capital total fully loaded</t>
  </si>
  <si>
    <t>Ratio de apalancamiento fully loaded</t>
  </si>
  <si>
    <r>
      <rPr>
        <b/>
        <sz val="18"/>
        <color theme="1"/>
        <rFont val="Calibri"/>
        <family val="2"/>
        <scheme val="minor"/>
      </rPr>
      <t>Cifras clave.</t>
    </r>
    <r>
      <rPr>
        <sz val="18"/>
        <color theme="1"/>
        <rFont val="Calibri"/>
        <family val="2"/>
        <scheme val="minor"/>
      </rPr>
      <t xml:space="preserve"> Otras cifras</t>
    </r>
  </si>
  <si>
    <t>Margen de intereses</t>
  </si>
  <si>
    <t>Dividendos</t>
  </si>
  <si>
    <t>Resultado de entidades valoradas por el método de participación</t>
  </si>
  <si>
    <t>Neto de comisiones</t>
  </si>
  <si>
    <t>Resultado de operaciones financieras</t>
  </si>
  <si>
    <t>Diferencias de cambio (neto)</t>
  </si>
  <si>
    <t>Margen Bruto</t>
  </si>
  <si>
    <t>Gastos de administración</t>
  </si>
  <si>
    <t>Gastos de personal</t>
  </si>
  <si>
    <t>Otros gastos generales de administración</t>
  </si>
  <si>
    <t>Amortización</t>
  </si>
  <si>
    <t>Resultado antes de provisiones</t>
  </si>
  <si>
    <t>Provisiones (neto)</t>
  </si>
  <si>
    <t>Pérdidas por deterioro de activos financieros</t>
  </si>
  <si>
    <t>Pérdidas por deterioro de inversiones</t>
  </si>
  <si>
    <t>Pérdidas por deterioro de activos no financieros</t>
  </si>
  <si>
    <t>Beneficio antes de impuestos</t>
  </si>
  <si>
    <t>Resultado consolidado del ejercicio</t>
  </si>
  <si>
    <t xml:space="preserve">Resultado atribuido a intereses minoritarios </t>
  </si>
  <si>
    <t>Resultado atribuido a la entidad dominante</t>
  </si>
  <si>
    <t>Otros productos/cargas de explotación</t>
  </si>
  <si>
    <t>Resto</t>
  </si>
  <si>
    <t>Ganancias/Pérdidas por la baja de activos no financieros y participaciones</t>
  </si>
  <si>
    <t>Ganancias/Pérdidas de activos no corrientes</t>
  </si>
  <si>
    <t>Gastos/Ingresos por impuestos sobre beneficios</t>
  </si>
  <si>
    <t>Provisiones</t>
  </si>
  <si>
    <t>Otros activos financ. a valor razonable con cambios en PyG</t>
  </si>
  <si>
    <t>Instrumentos de capital</t>
  </si>
  <si>
    <t>Activos no corrientes en venta</t>
  </si>
  <si>
    <t>Activos por reaseguros</t>
  </si>
  <si>
    <t>Activos fiscales</t>
  </si>
  <si>
    <t>Resto de activos</t>
  </si>
  <si>
    <t>Pasivos financieros a coste amortizado</t>
  </si>
  <si>
    <t>Depósitos de bancos centrales</t>
  </si>
  <si>
    <t>Depósitos de entidades de crédito</t>
  </si>
  <si>
    <t>Otros pasivos financieros</t>
  </si>
  <si>
    <t>Préstamos y partidas a cobrar</t>
  </si>
  <si>
    <t>Bancos centrales</t>
  </si>
  <si>
    <t>Entidades de crédito</t>
  </si>
  <si>
    <t>Inversiones mantenidas hasta el vencimiento</t>
  </si>
  <si>
    <t>Activos tangibles</t>
  </si>
  <si>
    <t>TOTAL ACTIVO</t>
  </si>
  <si>
    <t>Pasivos financieros mantenidos para negociar</t>
  </si>
  <si>
    <t xml:space="preserve">Valores representativos de deuda emitidos </t>
  </si>
  <si>
    <t>Pasivos amparados por contratos de seguros</t>
  </si>
  <si>
    <t>Pasivos por impuestos</t>
  </si>
  <si>
    <t>Otros pasivos</t>
  </si>
  <si>
    <t>Total pasivo</t>
  </si>
  <si>
    <t>Total patrimonio neto</t>
  </si>
  <si>
    <t>TOTAL PATRIMONIO NETO Y PASIVO</t>
  </si>
  <si>
    <t>De los cuales vista</t>
  </si>
  <si>
    <t>De los cuales plazo</t>
  </si>
  <si>
    <t>De los cuales cesiones temporales</t>
  </si>
  <si>
    <t>Activos financieros mantenidos para negociar</t>
  </si>
  <si>
    <t xml:space="preserve">Pro-forma: Crédito a la clientela bruta </t>
  </si>
  <si>
    <t xml:space="preserve">Dudoso </t>
  </si>
  <si>
    <t xml:space="preserve">Activos financieros a valor razonable con cambios en otro resultado global </t>
  </si>
  <si>
    <t>De los cuales Activos financieros a coste amortizado</t>
  </si>
  <si>
    <t>Otro resultado global acumulado</t>
  </si>
  <si>
    <t>De los cuales: Riesgo de Crédito</t>
  </si>
  <si>
    <t>Provisiones prudenciales cobertura act. improduct.</t>
  </si>
  <si>
    <r>
      <rPr>
        <vertAlign val="superscript"/>
        <sz val="11"/>
        <color theme="1"/>
        <rFont val="Calibri"/>
        <family val="2"/>
        <scheme val="minor"/>
      </rPr>
      <t xml:space="preserve">(1) </t>
    </r>
    <r>
      <rPr>
        <sz val="11"/>
        <color theme="1"/>
        <rFont val="Calibri"/>
        <family val="2"/>
        <scheme val="minor"/>
      </rPr>
      <t>Los ratios de capital incluyen el 40% del beneficio obtenido y las provisiones realizadas hasta la fecha.</t>
    </r>
  </si>
  <si>
    <r>
      <t>Ratio morosidad</t>
    </r>
    <r>
      <rPr>
        <b/>
        <vertAlign val="superscript"/>
        <sz val="11"/>
        <color theme="1"/>
        <rFont val="Calibri"/>
        <family val="2"/>
        <scheme val="minor"/>
      </rPr>
      <t>(1)</t>
    </r>
  </si>
  <si>
    <r>
      <t>Ratio de Cobertura crédito</t>
    </r>
    <r>
      <rPr>
        <b/>
        <vertAlign val="superscript"/>
        <sz val="11"/>
        <color theme="1"/>
        <rFont val="Calibri"/>
        <family val="2"/>
        <scheme val="minor"/>
      </rPr>
      <t>(1)</t>
    </r>
  </si>
  <si>
    <r>
      <rPr>
        <vertAlign val="superscript"/>
        <sz val="11"/>
        <color theme="1"/>
        <rFont val="Calibri"/>
        <family val="2"/>
        <scheme val="minor"/>
      </rPr>
      <t xml:space="preserve">(1) </t>
    </r>
    <r>
      <rPr>
        <sz val="11"/>
        <color theme="1"/>
        <rFont val="Calibri"/>
        <family val="2"/>
        <scheme val="minor"/>
      </rPr>
      <t>Incluye riesgos contingentes y, desde el 4T20, las provisiones prudenciales para la cobertura de activos improductivos.</t>
    </r>
  </si>
  <si>
    <t>De los cuales ajustes de valoración</t>
  </si>
  <si>
    <t>Total depósitos vista</t>
  </si>
  <si>
    <t>Total depósitos plazo</t>
  </si>
  <si>
    <t>MREL</t>
  </si>
  <si>
    <t>2T22</t>
  </si>
  <si>
    <t>3T2022</t>
  </si>
  <si>
    <t>3T22</t>
  </si>
  <si>
    <t>3T21</t>
  </si>
  <si>
    <r>
      <t>3T22</t>
    </r>
    <r>
      <rPr>
        <b/>
        <vertAlign val="superscript"/>
        <sz val="11"/>
        <color theme="1"/>
        <rFont val="Calibri"/>
        <family val="2"/>
        <scheme val="minor"/>
      </rPr>
      <t>(1)</t>
    </r>
  </si>
  <si>
    <r>
      <t>3T21</t>
    </r>
    <r>
      <rPr>
        <vertAlign val="superscript"/>
        <sz val="11"/>
        <color theme="1"/>
        <rFont val="Calibri"/>
        <family val="2"/>
        <scheme val="minor"/>
      </rPr>
      <t>(1)</t>
    </r>
  </si>
  <si>
    <r>
      <t>2T22</t>
    </r>
    <r>
      <rPr>
        <vertAlign val="superscript"/>
        <sz val="11"/>
        <color theme="1"/>
        <rFont val="Calibri"/>
        <family val="2"/>
        <scheme val="minor"/>
      </rPr>
      <t>(1)</t>
    </r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</si>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</sst>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0" fillId="2" borderId="0" xfId="0" applyFill="1" applyAlignment="1">
      <alignment horizontal="center"/>
    </xf>
    <xf numFmtId="0" fontId="2" fillId="2" borderId="0" xfId="0" applyFont="1" applyFill="1"/>
    <xf numFmtId="0" fontId="7" fillId="2" borderId="0" xfId="0" applyFont="1" applyFill="1"/>
    <xf numFmtId="0" fontId="0" fillId="2" borderId="1" xfId="0" applyFill="1" applyBorder="1"/>
    <xf numFmtId="0" fontId="2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2" borderId="0" xfId="0" applyNumberFormat="1" applyFill="1"/>
    <xf numFmtId="0" fontId="0" fillId="2" borderId="0" xfId="0" applyFill="1" applyAlignment="1">
      <alignment vertical="top"/>
    </xf>
    <xf numFmtId="10" fontId="0" fillId="2" borderId="0" xfId="1" applyNumberFormat="1" applyFont="1" applyFill="1" applyAlignment="1">
      <alignment horizontal="center"/>
    </xf>
    <xf numFmtId="165" fontId="0" fillId="2" borderId="0" xfId="1" applyNumberFormat="1" applyFont="1" applyFill="1" applyAlignment="1">
      <alignment horizontal="center"/>
    </xf>
    <xf numFmtId="0" fontId="6" fillId="2" borderId="0" xfId="0" applyFont="1" applyFill="1"/>
    <xf numFmtId="164" fontId="2" fillId="3" borderId="0" xfId="0" applyNumberFormat="1" applyFont="1" applyFill="1" applyAlignment="1">
      <alignment horizontal="center"/>
    </xf>
    <xf numFmtId="164" fontId="7" fillId="3" borderId="0" xfId="0" applyNumberFormat="1" applyFont="1" applyFill="1" applyAlignment="1">
      <alignment horizontal="center"/>
    </xf>
    <xf numFmtId="0" fontId="0" fillId="2" borderId="0" xfId="0" applyFont="1" applyFill="1"/>
    <xf numFmtId="164" fontId="0" fillId="3" borderId="0" xfId="0" applyNumberFormat="1" applyFont="1" applyFill="1" applyAlignment="1">
      <alignment horizontal="center"/>
    </xf>
    <xf numFmtId="0" fontId="9" fillId="2" borderId="0" xfId="0" applyFont="1" applyFill="1"/>
    <xf numFmtId="164" fontId="9" fillId="3" borderId="0" xfId="0" applyNumberFormat="1" applyFont="1" applyFill="1" applyAlignment="1">
      <alignment horizontal="center"/>
    </xf>
    <xf numFmtId="164" fontId="9" fillId="2" borderId="0" xfId="0" applyNumberFormat="1" applyFont="1" applyFill="1" applyAlignment="1">
      <alignment horizontal="center"/>
    </xf>
    <xf numFmtId="0" fontId="8" fillId="2" borderId="0" xfId="0" applyFont="1" applyFill="1"/>
    <xf numFmtId="164" fontId="0" fillId="2" borderId="0" xfId="0" applyNumberFormat="1" applyFon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64" fontId="7" fillId="2" borderId="0" xfId="0" applyNumberFormat="1" applyFont="1" applyFill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165" fontId="0" fillId="2" borderId="0" xfId="1" applyNumberFormat="1" applyFont="1" applyFill="1" applyBorder="1" applyAlignment="1">
      <alignment horizontal="center"/>
    </xf>
    <xf numFmtId="10" fontId="1" fillId="3" borderId="0" xfId="1" applyNumberFormat="1" applyFont="1" applyFill="1" applyAlignment="1">
      <alignment horizontal="center"/>
    </xf>
    <xf numFmtId="10" fontId="1" fillId="2" borderId="0" xfId="1" applyNumberFormat="1" applyFont="1" applyFill="1" applyAlignment="1">
      <alignment horizontal="center"/>
    </xf>
    <xf numFmtId="166" fontId="1" fillId="2" borderId="0" xfId="1" applyNumberFormat="1" applyFont="1" applyFill="1" applyBorder="1" applyAlignment="1">
      <alignment horizontal="center"/>
    </xf>
    <xf numFmtId="3" fontId="1" fillId="3" borderId="0" xfId="1" applyNumberFormat="1" applyFont="1" applyFill="1" applyAlignment="1">
      <alignment horizontal="center"/>
    </xf>
    <xf numFmtId="3" fontId="1" fillId="2" borderId="0" xfId="1" applyNumberFormat="1" applyFont="1" applyFill="1" applyAlignment="1">
      <alignment horizontal="center"/>
    </xf>
    <xf numFmtId="165" fontId="1" fillId="2" borderId="0" xfId="1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5" fontId="2" fillId="2" borderId="0" xfId="1" applyNumberFormat="1" applyFont="1" applyFill="1" applyBorder="1" applyAlignment="1">
      <alignment horizontal="center"/>
    </xf>
    <xf numFmtId="165" fontId="7" fillId="2" borderId="0" xfId="1" applyNumberFormat="1" applyFont="1" applyFill="1" applyBorder="1" applyAlignment="1">
      <alignment horizontal="center"/>
    </xf>
    <xf numFmtId="164" fontId="7" fillId="0" borderId="0" xfId="0" applyNumberFormat="1" applyFont="1" applyFill="1" applyAlignment="1">
      <alignment horizontal="center"/>
    </xf>
    <xf numFmtId="165" fontId="9" fillId="2" borderId="0" xfId="1" applyNumberFormat="1" applyFont="1" applyFill="1" applyBorder="1" applyAlignment="1">
      <alignment horizontal="center"/>
    </xf>
    <xf numFmtId="10" fontId="7" fillId="3" borderId="0" xfId="1" applyNumberFormat="1" applyFont="1" applyFill="1" applyAlignment="1">
      <alignment horizontal="center"/>
    </xf>
    <xf numFmtId="10" fontId="7" fillId="2" borderId="0" xfId="1" applyNumberFormat="1" applyFont="1" applyFill="1" applyAlignment="1">
      <alignment horizontal="center"/>
    </xf>
    <xf numFmtId="166" fontId="7" fillId="2" borderId="0" xfId="1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164" fontId="0" fillId="3" borderId="0" xfId="0" applyNumberFormat="1" applyFont="1" applyFill="1" applyBorder="1" applyAlignment="1">
      <alignment horizontal="center"/>
    </xf>
    <xf numFmtId="164" fontId="9" fillId="3" borderId="0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left"/>
    </xf>
    <xf numFmtId="0" fontId="9" fillId="3" borderId="0" xfId="0" applyFont="1" applyFill="1"/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0" fontId="10" fillId="2" borderId="0" xfId="0" applyFont="1" applyFill="1"/>
    <xf numFmtId="10" fontId="10" fillId="3" borderId="0" xfId="1" applyNumberFormat="1" applyFont="1" applyFill="1" applyAlignment="1">
      <alignment horizontal="center"/>
    </xf>
    <xf numFmtId="166" fontId="10" fillId="2" borderId="0" xfId="1" applyNumberFormat="1" applyFont="1" applyFill="1" applyBorder="1" applyAlignment="1">
      <alignment horizontal="center"/>
    </xf>
    <xf numFmtId="10" fontId="9" fillId="3" borderId="0" xfId="1" applyNumberFormat="1" applyFont="1" applyFill="1" applyAlignment="1">
      <alignment horizontal="center"/>
    </xf>
    <xf numFmtId="10" fontId="9" fillId="2" borderId="0" xfId="1" applyNumberFormat="1" applyFont="1" applyFill="1" applyAlignment="1">
      <alignment horizontal="center"/>
    </xf>
    <xf numFmtId="166" fontId="9" fillId="2" borderId="0" xfId="1" applyNumberFormat="1" applyFont="1" applyFill="1" applyBorder="1" applyAlignment="1">
      <alignment horizontal="center"/>
    </xf>
    <xf numFmtId="0" fontId="2" fillId="2" borderId="0" xfId="0" applyFont="1" applyFill="1" applyBorder="1"/>
    <xf numFmtId="164" fontId="10" fillId="3" borderId="0" xfId="0" applyNumberFormat="1" applyFont="1" applyFill="1" applyBorder="1" applyAlignment="1">
      <alignment horizontal="center"/>
    </xf>
    <xf numFmtId="164" fontId="10" fillId="2" borderId="0" xfId="0" applyNumberFormat="1" applyFont="1" applyFill="1" applyBorder="1" applyAlignment="1">
      <alignment horizontal="center"/>
    </xf>
    <xf numFmtId="165" fontId="10" fillId="2" borderId="0" xfId="1" applyNumberFormat="1" applyFont="1" applyFill="1" applyBorder="1" applyAlignment="1">
      <alignment horizontal="center"/>
    </xf>
    <xf numFmtId="164" fontId="9" fillId="2" borderId="0" xfId="0" applyNumberFormat="1" applyFont="1" applyFill="1"/>
    <xf numFmtId="165" fontId="9" fillId="2" borderId="0" xfId="1" applyNumberFormat="1" applyFont="1" applyFill="1" applyAlignment="1">
      <alignment horizontal="center"/>
    </xf>
    <xf numFmtId="165" fontId="9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center"/>
    </xf>
    <xf numFmtId="10" fontId="2" fillId="3" borderId="0" xfId="1" applyNumberFormat="1" applyFont="1" applyFill="1" applyAlignment="1">
      <alignment horizontal="center"/>
    </xf>
    <xf numFmtId="10" fontId="2" fillId="2" borderId="0" xfId="1" applyNumberFormat="1" applyFont="1" applyFill="1" applyAlignment="1">
      <alignment horizontal="center"/>
    </xf>
    <xf numFmtId="166" fontId="2" fillId="2" borderId="0" xfId="1" applyNumberFormat="1" applyFont="1" applyFill="1" applyBorder="1" applyAlignment="1">
      <alignment horizontal="center"/>
    </xf>
    <xf numFmtId="0" fontId="5" fillId="2" borderId="0" xfId="0" applyFont="1" applyFill="1"/>
    <xf numFmtId="0" fontId="12" fillId="2" borderId="0" xfId="0" applyFont="1" applyFill="1" applyBorder="1" applyAlignment="1">
      <alignment horizontal="left"/>
    </xf>
    <xf numFmtId="0" fontId="12" fillId="2" borderId="0" xfId="0" applyFont="1" applyFill="1" applyAlignment="1">
      <alignment vertical="top"/>
    </xf>
    <xf numFmtId="164" fontId="9" fillId="0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left"/>
    </xf>
    <xf numFmtId="10" fontId="10" fillId="2" borderId="0" xfId="1" applyNumberFormat="1" applyFont="1" applyFill="1" applyAlignment="1">
      <alignment horizontal="center"/>
    </xf>
    <xf numFmtId="10" fontId="0" fillId="2" borderId="0" xfId="0" applyNumberFormat="1" applyFill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EC1C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Morosidad+Cob'!A1"/><Relationship Id="rId3" Type="http://schemas.openxmlformats.org/officeDocument/2006/relationships/image" Target="../media/image1.emf"/><Relationship Id="rId7" Type="http://schemas.openxmlformats.org/officeDocument/2006/relationships/hyperlink" Target="#'Cr&#233;dito a la clientela'!A1"/><Relationship Id="rId2" Type="http://schemas.openxmlformats.org/officeDocument/2006/relationships/hyperlink" Target="http://www.kutxabank.com/cs/Satellite/kutxabank/es/informacion_para_brinversores/vista_rapida/cifras" TargetMode="External"/><Relationship Id="rId1" Type="http://schemas.openxmlformats.org/officeDocument/2006/relationships/hyperlink" Target="#'KF-B'!A1"/><Relationship Id="rId6" Type="http://schemas.openxmlformats.org/officeDocument/2006/relationships/hyperlink" Target="#'Recursos de clientes'!A1"/><Relationship Id="rId5" Type="http://schemas.openxmlformats.org/officeDocument/2006/relationships/hyperlink" Target="#Balance!A1"/><Relationship Id="rId4" Type="http://schemas.openxmlformats.org/officeDocument/2006/relationships/hyperlink" Target="#PyG!A1"/><Relationship Id="rId9" Type="http://schemas.openxmlformats.org/officeDocument/2006/relationships/hyperlink" Target="#Solvencia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hyperlink" Target="#Contenido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hyperlink" Target="#Contenido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KF-R'!A1"/><Relationship Id="rId2" Type="http://schemas.openxmlformats.org/officeDocument/2006/relationships/hyperlink" Target="#Contenidos!A1"/><Relationship Id="rId1" Type="http://schemas.openxmlformats.org/officeDocument/2006/relationships/image" Target="../media/image2.emf"/><Relationship Id="rId5" Type="http://schemas.openxmlformats.org/officeDocument/2006/relationships/hyperlink" Target="#'KF-O'!A1"/><Relationship Id="rId4" Type="http://schemas.openxmlformats.org/officeDocument/2006/relationships/hyperlink" Target="#'KF-C&amp;L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KF-B'!A1"/><Relationship Id="rId2" Type="http://schemas.openxmlformats.org/officeDocument/2006/relationships/hyperlink" Target="#Contenidos!A1"/><Relationship Id="rId1" Type="http://schemas.openxmlformats.org/officeDocument/2006/relationships/image" Target="../media/image2.emf"/><Relationship Id="rId5" Type="http://schemas.openxmlformats.org/officeDocument/2006/relationships/hyperlink" Target="#'KF-O'!A1"/><Relationship Id="rId4" Type="http://schemas.openxmlformats.org/officeDocument/2006/relationships/hyperlink" Target="#'KF-C&amp;L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KF-B'!A1"/><Relationship Id="rId2" Type="http://schemas.openxmlformats.org/officeDocument/2006/relationships/hyperlink" Target="#Contenidos!A1"/><Relationship Id="rId1" Type="http://schemas.openxmlformats.org/officeDocument/2006/relationships/image" Target="../media/image2.emf"/><Relationship Id="rId5" Type="http://schemas.openxmlformats.org/officeDocument/2006/relationships/hyperlink" Target="#'KF-O'!A1"/><Relationship Id="rId4" Type="http://schemas.openxmlformats.org/officeDocument/2006/relationships/hyperlink" Target="#'KF-R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KF-B'!A1"/><Relationship Id="rId2" Type="http://schemas.openxmlformats.org/officeDocument/2006/relationships/hyperlink" Target="#Contenidos!A1"/><Relationship Id="rId1" Type="http://schemas.openxmlformats.org/officeDocument/2006/relationships/image" Target="../media/image2.emf"/><Relationship Id="rId5" Type="http://schemas.openxmlformats.org/officeDocument/2006/relationships/hyperlink" Target="#'KF-C&amp;L'!A1"/><Relationship Id="rId4" Type="http://schemas.openxmlformats.org/officeDocument/2006/relationships/hyperlink" Target="#'KF-R'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Contenidos!A1"/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Contenidos!A1"/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Contenidos!A1"/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Contenidos!A1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</xdr:colOff>
      <xdr:row>12</xdr:row>
      <xdr:rowOff>0</xdr:rowOff>
    </xdr:from>
    <xdr:to>
      <xdr:col>4</xdr:col>
      <xdr:colOff>640583</xdr:colOff>
      <xdr:row>13</xdr:row>
      <xdr:rowOff>61500</xdr:rowOff>
    </xdr:to>
    <xdr:sp macro="" textlink="">
      <xdr:nvSpPr>
        <xdr:cNvPr id="2" name="67 Rectángulo redondeado"/>
        <xdr:cNvSpPr/>
      </xdr:nvSpPr>
      <xdr:spPr bwMode="auto">
        <a:xfrm>
          <a:off x="772583" y="2286000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0</xdr:colOff>
      <xdr:row>11</xdr:row>
      <xdr:rowOff>148168</xdr:rowOff>
    </xdr:from>
    <xdr:to>
      <xdr:col>4</xdr:col>
      <xdr:colOff>656167</xdr:colOff>
      <xdr:row>13</xdr:row>
      <xdr:rowOff>109954</xdr:rowOff>
    </xdr:to>
    <xdr:sp macro="" textlink="">
      <xdr:nvSpPr>
        <xdr:cNvPr id="3" name="Text Box 6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762000" y="2243668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Cifras clave</a:t>
          </a:r>
        </a:p>
      </xdr:txBody>
    </xdr:sp>
    <xdr:clientData/>
  </xdr:twoCellAnchor>
  <xdr:twoCellAnchor>
    <xdr:from>
      <xdr:col>0</xdr:col>
      <xdr:colOff>761998</xdr:colOff>
      <xdr:row>2</xdr:row>
      <xdr:rowOff>190499</xdr:rowOff>
    </xdr:from>
    <xdr:to>
      <xdr:col>2</xdr:col>
      <xdr:colOff>604855</xdr:colOff>
      <xdr:row>8</xdr:row>
      <xdr:rowOff>7865</xdr:rowOff>
    </xdr:to>
    <xdr:pic>
      <xdr:nvPicPr>
        <xdr:cNvPr id="4" name="3 Imagen" descr="DIAPO_KUTXABANK_capas-4.eps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61998" y="571499"/>
          <a:ext cx="1366857" cy="960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14821</xdr:colOff>
      <xdr:row>14</xdr:row>
      <xdr:rowOff>57141</xdr:rowOff>
    </xdr:from>
    <xdr:to>
      <xdr:col>4</xdr:col>
      <xdr:colOff>644821</xdr:colOff>
      <xdr:row>15</xdr:row>
      <xdr:rowOff>118641</xdr:rowOff>
    </xdr:to>
    <xdr:sp macro="" textlink="">
      <xdr:nvSpPr>
        <xdr:cNvPr id="5" name="67 Rectángulo redondeado"/>
        <xdr:cNvSpPr/>
      </xdr:nvSpPr>
      <xdr:spPr bwMode="auto">
        <a:xfrm>
          <a:off x="776821" y="2724141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8476</xdr:colOff>
      <xdr:row>16</xdr:row>
      <xdr:rowOff>124865</xdr:rowOff>
    </xdr:from>
    <xdr:to>
      <xdr:col>4</xdr:col>
      <xdr:colOff>638476</xdr:colOff>
      <xdr:row>17</xdr:row>
      <xdr:rowOff>186365</xdr:rowOff>
    </xdr:to>
    <xdr:sp macro="" textlink="">
      <xdr:nvSpPr>
        <xdr:cNvPr id="6" name="67 Rectángulo redondeado"/>
        <xdr:cNvSpPr/>
      </xdr:nvSpPr>
      <xdr:spPr bwMode="auto">
        <a:xfrm>
          <a:off x="770476" y="3172865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19059</xdr:colOff>
      <xdr:row>18</xdr:row>
      <xdr:rowOff>188351</xdr:rowOff>
    </xdr:from>
    <xdr:to>
      <xdr:col>4</xdr:col>
      <xdr:colOff>649059</xdr:colOff>
      <xdr:row>20</xdr:row>
      <xdr:rowOff>59351</xdr:rowOff>
    </xdr:to>
    <xdr:sp macro="" textlink="">
      <xdr:nvSpPr>
        <xdr:cNvPr id="7" name="67 Rectángulo redondeado"/>
        <xdr:cNvSpPr/>
      </xdr:nvSpPr>
      <xdr:spPr bwMode="auto">
        <a:xfrm>
          <a:off x="781059" y="3617351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12714</xdr:colOff>
      <xdr:row>21</xdr:row>
      <xdr:rowOff>65575</xdr:rowOff>
    </xdr:from>
    <xdr:to>
      <xdr:col>4</xdr:col>
      <xdr:colOff>642714</xdr:colOff>
      <xdr:row>22</xdr:row>
      <xdr:rowOff>127075</xdr:rowOff>
    </xdr:to>
    <xdr:sp macro="" textlink="">
      <xdr:nvSpPr>
        <xdr:cNvPr id="8" name="67 Rectángulo redondeado"/>
        <xdr:cNvSpPr/>
      </xdr:nvSpPr>
      <xdr:spPr bwMode="auto">
        <a:xfrm>
          <a:off x="774714" y="4066075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2131</xdr:colOff>
      <xdr:row>23</xdr:row>
      <xdr:rowOff>129061</xdr:rowOff>
    </xdr:from>
    <xdr:to>
      <xdr:col>4</xdr:col>
      <xdr:colOff>632131</xdr:colOff>
      <xdr:row>25</xdr:row>
      <xdr:rowOff>61</xdr:rowOff>
    </xdr:to>
    <xdr:sp macro="" textlink="">
      <xdr:nvSpPr>
        <xdr:cNvPr id="9" name="67 Rectángulo redondeado"/>
        <xdr:cNvSpPr/>
      </xdr:nvSpPr>
      <xdr:spPr bwMode="auto">
        <a:xfrm>
          <a:off x="764131" y="4510561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12714</xdr:colOff>
      <xdr:row>26</xdr:row>
      <xdr:rowOff>2047</xdr:rowOff>
    </xdr:from>
    <xdr:to>
      <xdr:col>4</xdr:col>
      <xdr:colOff>642714</xdr:colOff>
      <xdr:row>27</xdr:row>
      <xdr:rowOff>63547</xdr:rowOff>
    </xdr:to>
    <xdr:sp macro="" textlink="">
      <xdr:nvSpPr>
        <xdr:cNvPr id="10" name="67 Rectángulo redondeado"/>
        <xdr:cNvSpPr/>
      </xdr:nvSpPr>
      <xdr:spPr bwMode="auto">
        <a:xfrm>
          <a:off x="774714" y="4955047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4238</xdr:colOff>
      <xdr:row>14</xdr:row>
      <xdr:rowOff>4226</xdr:rowOff>
    </xdr:from>
    <xdr:to>
      <xdr:col>4</xdr:col>
      <xdr:colOff>660405</xdr:colOff>
      <xdr:row>15</xdr:row>
      <xdr:rowOff>156512</xdr:rowOff>
    </xdr:to>
    <xdr:sp macro="" textlink="">
      <xdr:nvSpPr>
        <xdr:cNvPr id="12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766238" y="2671226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PyG</a:t>
          </a:r>
        </a:p>
      </xdr:txBody>
    </xdr:sp>
    <xdr:clientData/>
  </xdr:twoCellAnchor>
  <xdr:twoCellAnchor>
    <xdr:from>
      <xdr:col>1</xdr:col>
      <xdr:colOff>8476</xdr:colOff>
      <xdr:row>16</xdr:row>
      <xdr:rowOff>82533</xdr:rowOff>
    </xdr:from>
    <xdr:to>
      <xdr:col>4</xdr:col>
      <xdr:colOff>664643</xdr:colOff>
      <xdr:row>18</xdr:row>
      <xdr:rowOff>44319</xdr:rowOff>
    </xdr:to>
    <xdr:sp macro="" textlink="">
      <xdr:nvSpPr>
        <xdr:cNvPr id="13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770476" y="3130533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Balance</a:t>
          </a:r>
        </a:p>
      </xdr:txBody>
    </xdr:sp>
    <xdr:clientData/>
  </xdr:twoCellAnchor>
  <xdr:twoCellAnchor>
    <xdr:from>
      <xdr:col>1</xdr:col>
      <xdr:colOff>4238</xdr:colOff>
      <xdr:row>18</xdr:row>
      <xdr:rowOff>141781</xdr:rowOff>
    </xdr:from>
    <xdr:to>
      <xdr:col>4</xdr:col>
      <xdr:colOff>660405</xdr:colOff>
      <xdr:row>20</xdr:row>
      <xdr:rowOff>103567</xdr:rowOff>
    </xdr:to>
    <xdr:sp macro="" textlink="">
      <xdr:nvSpPr>
        <xdr:cNvPr id="14" name="Text Box 6">
          <a:hlinkClick xmlns:r="http://schemas.openxmlformats.org/officeDocument/2006/relationships" r:id="rId6"/>
        </xdr:cNvPr>
        <xdr:cNvSpPr txBox="1">
          <a:spLocks noChangeArrowheads="1"/>
        </xdr:cNvSpPr>
      </xdr:nvSpPr>
      <xdr:spPr bwMode="auto">
        <a:xfrm>
          <a:off x="766238" y="3570781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Recursos de clientes</a:t>
          </a:r>
        </a:p>
      </xdr:txBody>
    </xdr:sp>
    <xdr:clientData/>
  </xdr:twoCellAnchor>
  <xdr:twoCellAnchor>
    <xdr:from>
      <xdr:col>1</xdr:col>
      <xdr:colOff>8476</xdr:colOff>
      <xdr:row>21</xdr:row>
      <xdr:rowOff>19005</xdr:rowOff>
    </xdr:from>
    <xdr:to>
      <xdr:col>4</xdr:col>
      <xdr:colOff>664643</xdr:colOff>
      <xdr:row>22</xdr:row>
      <xdr:rowOff>171291</xdr:rowOff>
    </xdr:to>
    <xdr:sp macro="" textlink="">
      <xdr:nvSpPr>
        <xdr:cNvPr id="15" name="Text Box 6">
          <a:hlinkClick xmlns:r="http://schemas.openxmlformats.org/officeDocument/2006/relationships" r:id="rId7"/>
        </xdr:cNvPr>
        <xdr:cNvSpPr txBox="1">
          <a:spLocks noChangeArrowheads="1"/>
        </xdr:cNvSpPr>
      </xdr:nvSpPr>
      <xdr:spPr bwMode="auto">
        <a:xfrm>
          <a:off x="770476" y="4019505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Crédito</a:t>
          </a:r>
          <a:r>
            <a:rPr lang="es-ES" sz="1600" b="1" baseline="0">
              <a:solidFill>
                <a:schemeClr val="bg1"/>
              </a:solidFill>
              <a:latin typeface="Calibri" pitchFamily="34" charset="0"/>
            </a:rPr>
            <a:t> a la clientela</a:t>
          </a:r>
          <a:endParaRPr lang="es-ES" sz="1600" b="1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  <xdr:twoCellAnchor>
    <xdr:from>
      <xdr:col>1</xdr:col>
      <xdr:colOff>12714</xdr:colOff>
      <xdr:row>23</xdr:row>
      <xdr:rowOff>76146</xdr:rowOff>
    </xdr:from>
    <xdr:to>
      <xdr:col>4</xdr:col>
      <xdr:colOff>668881</xdr:colOff>
      <xdr:row>25</xdr:row>
      <xdr:rowOff>37932</xdr:rowOff>
    </xdr:to>
    <xdr:sp macro="" textlink="">
      <xdr:nvSpPr>
        <xdr:cNvPr id="16" name="Text Box 6">
          <a:hlinkClick xmlns:r="http://schemas.openxmlformats.org/officeDocument/2006/relationships" r:id="rId8"/>
        </xdr:cNvPr>
        <xdr:cNvSpPr txBox="1">
          <a:spLocks noChangeArrowheads="1"/>
        </xdr:cNvSpPr>
      </xdr:nvSpPr>
      <xdr:spPr bwMode="auto">
        <a:xfrm>
          <a:off x="774714" y="4457646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Morosidad y Cobertura</a:t>
          </a:r>
        </a:p>
      </xdr:txBody>
    </xdr:sp>
    <xdr:clientData/>
  </xdr:twoCellAnchor>
  <xdr:twoCellAnchor>
    <xdr:from>
      <xdr:col>1</xdr:col>
      <xdr:colOff>2131</xdr:colOff>
      <xdr:row>25</xdr:row>
      <xdr:rowOff>139632</xdr:rowOff>
    </xdr:from>
    <xdr:to>
      <xdr:col>4</xdr:col>
      <xdr:colOff>658298</xdr:colOff>
      <xdr:row>27</xdr:row>
      <xdr:rowOff>101418</xdr:rowOff>
    </xdr:to>
    <xdr:sp macro="" textlink="">
      <xdr:nvSpPr>
        <xdr:cNvPr id="17" name="Text Box 6">
          <a:hlinkClick xmlns:r="http://schemas.openxmlformats.org/officeDocument/2006/relationships" r:id="rId9"/>
        </xdr:cNvPr>
        <xdr:cNvSpPr txBox="1">
          <a:spLocks noChangeArrowheads="1"/>
        </xdr:cNvSpPr>
      </xdr:nvSpPr>
      <xdr:spPr bwMode="auto">
        <a:xfrm>
          <a:off x="764131" y="4902132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Solvencia</a:t>
          </a:r>
        </a:p>
      </xdr:txBody>
    </xdr:sp>
    <xdr:clientData/>
  </xdr:twoCellAnchor>
  <xdr:twoCellAnchor>
    <xdr:from>
      <xdr:col>0</xdr:col>
      <xdr:colOff>306927</xdr:colOff>
      <xdr:row>1</xdr:row>
      <xdr:rowOff>127000</xdr:rowOff>
    </xdr:from>
    <xdr:to>
      <xdr:col>3</xdr:col>
      <xdr:colOff>10</xdr:colOff>
      <xdr:row>10</xdr:row>
      <xdr:rowOff>149083</xdr:rowOff>
    </xdr:to>
    <xdr:sp macro="" textlink="">
      <xdr:nvSpPr>
        <xdr:cNvPr id="11" name="10 Elipse"/>
        <xdr:cNvSpPr/>
      </xdr:nvSpPr>
      <xdr:spPr>
        <a:xfrm>
          <a:off x="306927" y="317500"/>
          <a:ext cx="1979083" cy="1980000"/>
        </a:xfrm>
        <a:prstGeom prst="ellipse">
          <a:avLst/>
        </a:prstGeom>
        <a:noFill/>
        <a:ln>
          <a:solidFill>
            <a:srgbClr val="EC1C2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751415" y="258191"/>
    <xdr:ext cx="1224000" cy="216000"/>
    <xdr:sp macro="" textlink="">
      <xdr:nvSpPr>
        <xdr:cNvPr id="2" name="67 Rectángulo redondeado"/>
        <xdr:cNvSpPr/>
      </xdr:nvSpPr>
      <xdr:spPr bwMode="auto">
        <a:xfrm>
          <a:off x="751415" y="258191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absoluteAnchor>
  <xdr:twoCellAnchor>
    <xdr:from>
      <xdr:col>0</xdr:col>
      <xdr:colOff>645587</xdr:colOff>
      <xdr:row>1</xdr:row>
      <xdr:rowOff>31749</xdr:rowOff>
    </xdr:from>
    <xdr:to>
      <xdr:col>2</xdr:col>
      <xdr:colOff>334434</xdr:colOff>
      <xdr:row>2</xdr:row>
      <xdr:rowOff>121454</xdr:rowOff>
    </xdr:to>
    <xdr:sp macro="" textlink="">
      <xdr:nvSpPr>
        <xdr:cNvPr id="3" name="Text Box 6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645587" y="222249"/>
          <a:ext cx="1456264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370609" cy="590400"/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r="55385"/>
        <a:stretch>
          <a:fillRect/>
        </a:stretch>
      </xdr:blipFill>
      <xdr:spPr bwMode="auto">
        <a:xfrm>
          <a:off x="762000" y="762000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751415" y="258191"/>
    <xdr:ext cx="1224000" cy="216000"/>
    <xdr:sp macro="" textlink="">
      <xdr:nvSpPr>
        <xdr:cNvPr id="2" name="67 Rectángulo redondeado"/>
        <xdr:cNvSpPr/>
      </xdr:nvSpPr>
      <xdr:spPr bwMode="auto">
        <a:xfrm>
          <a:off x="751415" y="258191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absoluteAnchor>
  <xdr:twoCellAnchor>
    <xdr:from>
      <xdr:col>0</xdr:col>
      <xdr:colOff>730251</xdr:colOff>
      <xdr:row>1</xdr:row>
      <xdr:rowOff>21166</xdr:rowOff>
    </xdr:from>
    <xdr:to>
      <xdr:col>2</xdr:col>
      <xdr:colOff>419098</xdr:colOff>
      <xdr:row>2</xdr:row>
      <xdr:rowOff>110871</xdr:rowOff>
    </xdr:to>
    <xdr:sp macro="" textlink="">
      <xdr:nvSpPr>
        <xdr:cNvPr id="3" name="Text Box 6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730251" y="211666"/>
          <a:ext cx="121284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370609" cy="590400"/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r="55385"/>
        <a:stretch>
          <a:fillRect/>
        </a:stretch>
      </xdr:blipFill>
      <xdr:spPr bwMode="auto">
        <a:xfrm>
          <a:off x="762000" y="762000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12" name="1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423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1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2</xdr:col>
      <xdr:colOff>759840</xdr:colOff>
      <xdr:row>1</xdr:row>
      <xdr:rowOff>61348</xdr:rowOff>
    </xdr:from>
    <xdr:to>
      <xdr:col>4</xdr:col>
      <xdr:colOff>459840</xdr:colOff>
      <xdr:row>2</xdr:row>
      <xdr:rowOff>86848</xdr:rowOff>
    </xdr:to>
    <xdr:sp macro="" textlink="">
      <xdr:nvSpPr>
        <xdr:cNvPr id="14" name="67 Rectángulo redondeado"/>
        <xdr:cNvSpPr/>
      </xdr:nvSpPr>
      <xdr:spPr bwMode="auto">
        <a:xfrm>
          <a:off x="2283840" y="251848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4</xdr:col>
      <xdr:colOff>732281</xdr:colOff>
      <xdr:row>1</xdr:row>
      <xdr:rowOff>65586</xdr:rowOff>
    </xdr:from>
    <xdr:to>
      <xdr:col>5</xdr:col>
      <xdr:colOff>781531</xdr:colOff>
      <xdr:row>2</xdr:row>
      <xdr:rowOff>91086</xdr:rowOff>
    </xdr:to>
    <xdr:sp macro="" textlink="">
      <xdr:nvSpPr>
        <xdr:cNvPr id="15" name="67 Rectángulo redondeado"/>
        <xdr:cNvSpPr/>
      </xdr:nvSpPr>
      <xdr:spPr bwMode="auto">
        <a:xfrm>
          <a:off x="3780281" y="256086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5</xdr:col>
      <xdr:colOff>1064555</xdr:colOff>
      <xdr:row>1</xdr:row>
      <xdr:rowOff>69824</xdr:rowOff>
    </xdr:from>
    <xdr:to>
      <xdr:col>7</xdr:col>
      <xdr:colOff>351805</xdr:colOff>
      <xdr:row>2</xdr:row>
      <xdr:rowOff>95324</xdr:rowOff>
    </xdr:to>
    <xdr:sp macro="" textlink="">
      <xdr:nvSpPr>
        <xdr:cNvPr id="16" name="67 Rectángulo redondeado"/>
        <xdr:cNvSpPr/>
      </xdr:nvSpPr>
      <xdr:spPr bwMode="auto">
        <a:xfrm>
          <a:off x="5287305" y="260324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11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423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twoCellAnchor>
    <xdr:from>
      <xdr:col>2</xdr:col>
      <xdr:colOff>751345</xdr:colOff>
      <xdr:row>1</xdr:row>
      <xdr:rowOff>31749</xdr:rowOff>
    </xdr:from>
    <xdr:to>
      <xdr:col>4</xdr:col>
      <xdr:colOff>482528</xdr:colOff>
      <xdr:row>2</xdr:row>
      <xdr:rowOff>121454</xdr:rowOff>
    </xdr:to>
    <xdr:sp macro="" textlink="">
      <xdr:nvSpPr>
        <xdr:cNvPr id="17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2275345" y="31749"/>
          <a:ext cx="1255183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Rentabilidad</a:t>
          </a:r>
        </a:p>
      </xdr:txBody>
    </xdr:sp>
    <xdr:clientData/>
  </xdr:twoCellAnchor>
  <xdr:twoCellAnchor>
    <xdr:from>
      <xdr:col>4</xdr:col>
      <xdr:colOff>687916</xdr:colOff>
      <xdr:row>1</xdr:row>
      <xdr:rowOff>42333</xdr:rowOff>
    </xdr:from>
    <xdr:to>
      <xdr:col>5</xdr:col>
      <xdr:colOff>817076</xdr:colOff>
      <xdr:row>2</xdr:row>
      <xdr:rowOff>132038</xdr:rowOff>
    </xdr:to>
    <xdr:sp macro="" textlink="">
      <xdr:nvSpPr>
        <xdr:cNvPr id="19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3735916" y="42333"/>
          <a:ext cx="1303910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Capital&amp;Liquidez</a:t>
          </a:r>
        </a:p>
      </xdr:txBody>
    </xdr:sp>
    <xdr:clientData/>
  </xdr:twoCellAnchor>
  <xdr:twoCellAnchor>
    <xdr:from>
      <xdr:col>5</xdr:col>
      <xdr:colOff>1047732</xdr:colOff>
      <xdr:row>1</xdr:row>
      <xdr:rowOff>42349</xdr:rowOff>
    </xdr:from>
    <xdr:to>
      <xdr:col>7</xdr:col>
      <xdr:colOff>368369</xdr:colOff>
      <xdr:row>2</xdr:row>
      <xdr:rowOff>132054</xdr:rowOff>
    </xdr:to>
    <xdr:sp macro="" textlink="">
      <xdr:nvSpPr>
        <xdr:cNvPr id="20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5270482" y="42349"/>
          <a:ext cx="125738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Otras cifras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2</xdr:col>
      <xdr:colOff>759840</xdr:colOff>
      <xdr:row>1</xdr:row>
      <xdr:rowOff>61348</xdr:rowOff>
    </xdr:from>
    <xdr:to>
      <xdr:col>4</xdr:col>
      <xdr:colOff>459840</xdr:colOff>
      <xdr:row>2</xdr:row>
      <xdr:rowOff>86848</xdr:rowOff>
    </xdr:to>
    <xdr:sp macro="" textlink="">
      <xdr:nvSpPr>
        <xdr:cNvPr id="4" name="67 Rectángulo redondeado"/>
        <xdr:cNvSpPr/>
      </xdr:nvSpPr>
      <xdr:spPr bwMode="auto">
        <a:xfrm>
          <a:off x="2283840" y="251848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4</xdr:col>
      <xdr:colOff>732281</xdr:colOff>
      <xdr:row>1</xdr:row>
      <xdr:rowOff>65586</xdr:rowOff>
    </xdr:from>
    <xdr:to>
      <xdr:col>5</xdr:col>
      <xdr:colOff>781531</xdr:colOff>
      <xdr:row>2</xdr:row>
      <xdr:rowOff>91086</xdr:rowOff>
    </xdr:to>
    <xdr:sp macro="" textlink="">
      <xdr:nvSpPr>
        <xdr:cNvPr id="5" name="67 Rectángulo redondeado"/>
        <xdr:cNvSpPr/>
      </xdr:nvSpPr>
      <xdr:spPr bwMode="auto">
        <a:xfrm>
          <a:off x="3780281" y="256086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5</xdr:col>
      <xdr:colOff>1064555</xdr:colOff>
      <xdr:row>1</xdr:row>
      <xdr:rowOff>69824</xdr:rowOff>
    </xdr:from>
    <xdr:to>
      <xdr:col>7</xdr:col>
      <xdr:colOff>351805</xdr:colOff>
      <xdr:row>2</xdr:row>
      <xdr:rowOff>95324</xdr:rowOff>
    </xdr:to>
    <xdr:sp macro="" textlink="">
      <xdr:nvSpPr>
        <xdr:cNvPr id="6" name="67 Rectángulo redondeado"/>
        <xdr:cNvSpPr/>
      </xdr:nvSpPr>
      <xdr:spPr bwMode="auto">
        <a:xfrm>
          <a:off x="5284130" y="260324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twoCellAnchor>
    <xdr:from>
      <xdr:col>2</xdr:col>
      <xdr:colOff>751345</xdr:colOff>
      <xdr:row>1</xdr:row>
      <xdr:rowOff>31749</xdr:rowOff>
    </xdr:from>
    <xdr:to>
      <xdr:col>4</xdr:col>
      <xdr:colOff>482528</xdr:colOff>
      <xdr:row>2</xdr:row>
      <xdr:rowOff>121454</xdr:rowOff>
    </xdr:to>
    <xdr:sp macro="" textlink="">
      <xdr:nvSpPr>
        <xdr:cNvPr id="8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2275345" y="222249"/>
          <a:ext cx="1255183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Balance</a:t>
          </a:r>
          <a:r>
            <a:rPr lang="es-ES" sz="1200" b="1" baseline="0">
              <a:solidFill>
                <a:schemeClr val="bg1"/>
              </a:solidFill>
              <a:latin typeface="Calibri" pitchFamily="34" charset="0"/>
            </a:rPr>
            <a:t> </a:t>
          </a:r>
          <a:endParaRPr lang="es-ES" sz="1200" b="1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  <xdr:twoCellAnchor>
    <xdr:from>
      <xdr:col>4</xdr:col>
      <xdr:colOff>687916</xdr:colOff>
      <xdr:row>1</xdr:row>
      <xdr:rowOff>42333</xdr:rowOff>
    </xdr:from>
    <xdr:to>
      <xdr:col>5</xdr:col>
      <xdr:colOff>817076</xdr:colOff>
      <xdr:row>2</xdr:row>
      <xdr:rowOff>132038</xdr:rowOff>
    </xdr:to>
    <xdr:sp macro="" textlink="">
      <xdr:nvSpPr>
        <xdr:cNvPr id="9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3735916" y="232833"/>
          <a:ext cx="1300735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Capital&amp;Liquidez</a:t>
          </a:r>
        </a:p>
      </xdr:txBody>
    </xdr:sp>
    <xdr:clientData/>
  </xdr:twoCellAnchor>
  <xdr:twoCellAnchor>
    <xdr:from>
      <xdr:col>5</xdr:col>
      <xdr:colOff>1047732</xdr:colOff>
      <xdr:row>1</xdr:row>
      <xdr:rowOff>42349</xdr:rowOff>
    </xdr:from>
    <xdr:to>
      <xdr:col>7</xdr:col>
      <xdr:colOff>368369</xdr:colOff>
      <xdr:row>2</xdr:row>
      <xdr:rowOff>132054</xdr:rowOff>
    </xdr:to>
    <xdr:sp macro="" textlink="">
      <xdr:nvSpPr>
        <xdr:cNvPr id="10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5267307" y="232849"/>
          <a:ext cx="1254212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Otras</a:t>
          </a:r>
          <a:r>
            <a:rPr lang="es-ES" sz="1200" b="1" baseline="0">
              <a:solidFill>
                <a:schemeClr val="bg1"/>
              </a:solidFill>
              <a:latin typeface="Calibri" pitchFamily="34" charset="0"/>
            </a:rPr>
            <a:t> cifras</a:t>
          </a:r>
          <a:endParaRPr lang="es-ES" sz="1200" b="1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2</xdr:col>
      <xdr:colOff>759840</xdr:colOff>
      <xdr:row>1</xdr:row>
      <xdr:rowOff>61348</xdr:rowOff>
    </xdr:from>
    <xdr:to>
      <xdr:col>4</xdr:col>
      <xdr:colOff>459840</xdr:colOff>
      <xdr:row>2</xdr:row>
      <xdr:rowOff>86848</xdr:rowOff>
    </xdr:to>
    <xdr:sp macro="" textlink="">
      <xdr:nvSpPr>
        <xdr:cNvPr id="4" name="67 Rectángulo redondeado"/>
        <xdr:cNvSpPr/>
      </xdr:nvSpPr>
      <xdr:spPr bwMode="auto">
        <a:xfrm>
          <a:off x="2283840" y="251848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4</xdr:col>
      <xdr:colOff>732281</xdr:colOff>
      <xdr:row>1</xdr:row>
      <xdr:rowOff>65586</xdr:rowOff>
    </xdr:from>
    <xdr:to>
      <xdr:col>5</xdr:col>
      <xdr:colOff>781531</xdr:colOff>
      <xdr:row>2</xdr:row>
      <xdr:rowOff>91086</xdr:rowOff>
    </xdr:to>
    <xdr:sp macro="" textlink="">
      <xdr:nvSpPr>
        <xdr:cNvPr id="5" name="67 Rectángulo redondeado"/>
        <xdr:cNvSpPr/>
      </xdr:nvSpPr>
      <xdr:spPr bwMode="auto">
        <a:xfrm>
          <a:off x="3780281" y="256086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5</xdr:col>
      <xdr:colOff>1064555</xdr:colOff>
      <xdr:row>1</xdr:row>
      <xdr:rowOff>69824</xdr:rowOff>
    </xdr:from>
    <xdr:to>
      <xdr:col>7</xdr:col>
      <xdr:colOff>351805</xdr:colOff>
      <xdr:row>2</xdr:row>
      <xdr:rowOff>95324</xdr:rowOff>
    </xdr:to>
    <xdr:sp macro="" textlink="">
      <xdr:nvSpPr>
        <xdr:cNvPr id="6" name="67 Rectángulo redondeado"/>
        <xdr:cNvSpPr/>
      </xdr:nvSpPr>
      <xdr:spPr bwMode="auto">
        <a:xfrm>
          <a:off x="5284130" y="260324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twoCellAnchor>
    <xdr:from>
      <xdr:col>2</xdr:col>
      <xdr:colOff>751345</xdr:colOff>
      <xdr:row>1</xdr:row>
      <xdr:rowOff>31749</xdr:rowOff>
    </xdr:from>
    <xdr:to>
      <xdr:col>4</xdr:col>
      <xdr:colOff>482528</xdr:colOff>
      <xdr:row>2</xdr:row>
      <xdr:rowOff>121454</xdr:rowOff>
    </xdr:to>
    <xdr:sp macro="" textlink="">
      <xdr:nvSpPr>
        <xdr:cNvPr id="8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2275345" y="222249"/>
          <a:ext cx="1255183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Balance</a:t>
          </a:r>
        </a:p>
      </xdr:txBody>
    </xdr:sp>
    <xdr:clientData/>
  </xdr:twoCellAnchor>
  <xdr:twoCellAnchor>
    <xdr:from>
      <xdr:col>4</xdr:col>
      <xdr:colOff>687916</xdr:colOff>
      <xdr:row>1</xdr:row>
      <xdr:rowOff>42333</xdr:rowOff>
    </xdr:from>
    <xdr:to>
      <xdr:col>5</xdr:col>
      <xdr:colOff>817076</xdr:colOff>
      <xdr:row>2</xdr:row>
      <xdr:rowOff>132038</xdr:rowOff>
    </xdr:to>
    <xdr:sp macro="" textlink="">
      <xdr:nvSpPr>
        <xdr:cNvPr id="9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3735916" y="232833"/>
          <a:ext cx="1300735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Rentabilidad</a:t>
          </a:r>
        </a:p>
      </xdr:txBody>
    </xdr:sp>
    <xdr:clientData/>
  </xdr:twoCellAnchor>
  <xdr:twoCellAnchor>
    <xdr:from>
      <xdr:col>5</xdr:col>
      <xdr:colOff>1047732</xdr:colOff>
      <xdr:row>1</xdr:row>
      <xdr:rowOff>42349</xdr:rowOff>
    </xdr:from>
    <xdr:to>
      <xdr:col>7</xdr:col>
      <xdr:colOff>368369</xdr:colOff>
      <xdr:row>2</xdr:row>
      <xdr:rowOff>132054</xdr:rowOff>
    </xdr:to>
    <xdr:sp macro="" textlink="">
      <xdr:nvSpPr>
        <xdr:cNvPr id="10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5267307" y="232849"/>
          <a:ext cx="1254212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Otras cifras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2</xdr:col>
      <xdr:colOff>759840</xdr:colOff>
      <xdr:row>1</xdr:row>
      <xdr:rowOff>61348</xdr:rowOff>
    </xdr:from>
    <xdr:to>
      <xdr:col>4</xdr:col>
      <xdr:colOff>459840</xdr:colOff>
      <xdr:row>2</xdr:row>
      <xdr:rowOff>86848</xdr:rowOff>
    </xdr:to>
    <xdr:sp macro="" textlink="">
      <xdr:nvSpPr>
        <xdr:cNvPr id="4" name="67 Rectángulo redondeado"/>
        <xdr:cNvSpPr/>
      </xdr:nvSpPr>
      <xdr:spPr bwMode="auto">
        <a:xfrm>
          <a:off x="2283840" y="251848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4</xdr:col>
      <xdr:colOff>732281</xdr:colOff>
      <xdr:row>1</xdr:row>
      <xdr:rowOff>65586</xdr:rowOff>
    </xdr:from>
    <xdr:to>
      <xdr:col>5</xdr:col>
      <xdr:colOff>781531</xdr:colOff>
      <xdr:row>2</xdr:row>
      <xdr:rowOff>91086</xdr:rowOff>
    </xdr:to>
    <xdr:sp macro="" textlink="">
      <xdr:nvSpPr>
        <xdr:cNvPr id="5" name="67 Rectángulo redondeado"/>
        <xdr:cNvSpPr/>
      </xdr:nvSpPr>
      <xdr:spPr bwMode="auto">
        <a:xfrm>
          <a:off x="3780281" y="256086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5</xdr:col>
      <xdr:colOff>1064555</xdr:colOff>
      <xdr:row>1</xdr:row>
      <xdr:rowOff>69824</xdr:rowOff>
    </xdr:from>
    <xdr:to>
      <xdr:col>7</xdr:col>
      <xdr:colOff>351805</xdr:colOff>
      <xdr:row>2</xdr:row>
      <xdr:rowOff>95324</xdr:rowOff>
    </xdr:to>
    <xdr:sp macro="" textlink="">
      <xdr:nvSpPr>
        <xdr:cNvPr id="6" name="67 Rectángulo redondeado"/>
        <xdr:cNvSpPr/>
      </xdr:nvSpPr>
      <xdr:spPr bwMode="auto">
        <a:xfrm>
          <a:off x="5284130" y="260324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twoCellAnchor>
    <xdr:from>
      <xdr:col>2</xdr:col>
      <xdr:colOff>751345</xdr:colOff>
      <xdr:row>1</xdr:row>
      <xdr:rowOff>31749</xdr:rowOff>
    </xdr:from>
    <xdr:to>
      <xdr:col>4</xdr:col>
      <xdr:colOff>482528</xdr:colOff>
      <xdr:row>2</xdr:row>
      <xdr:rowOff>121454</xdr:rowOff>
    </xdr:to>
    <xdr:sp macro="" textlink="">
      <xdr:nvSpPr>
        <xdr:cNvPr id="8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2275345" y="222249"/>
          <a:ext cx="1255183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Balance</a:t>
          </a:r>
        </a:p>
      </xdr:txBody>
    </xdr:sp>
    <xdr:clientData/>
  </xdr:twoCellAnchor>
  <xdr:twoCellAnchor>
    <xdr:from>
      <xdr:col>4</xdr:col>
      <xdr:colOff>687916</xdr:colOff>
      <xdr:row>1</xdr:row>
      <xdr:rowOff>42333</xdr:rowOff>
    </xdr:from>
    <xdr:to>
      <xdr:col>5</xdr:col>
      <xdr:colOff>817076</xdr:colOff>
      <xdr:row>2</xdr:row>
      <xdr:rowOff>132038</xdr:rowOff>
    </xdr:to>
    <xdr:sp macro="" textlink="">
      <xdr:nvSpPr>
        <xdr:cNvPr id="9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3735916" y="232833"/>
          <a:ext cx="1300735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Rentabilidad</a:t>
          </a:r>
        </a:p>
      </xdr:txBody>
    </xdr:sp>
    <xdr:clientData/>
  </xdr:twoCellAnchor>
  <xdr:twoCellAnchor>
    <xdr:from>
      <xdr:col>5</xdr:col>
      <xdr:colOff>1026566</xdr:colOff>
      <xdr:row>1</xdr:row>
      <xdr:rowOff>42349</xdr:rowOff>
    </xdr:from>
    <xdr:to>
      <xdr:col>7</xdr:col>
      <xdr:colOff>391584</xdr:colOff>
      <xdr:row>2</xdr:row>
      <xdr:rowOff>132054</xdr:rowOff>
    </xdr:to>
    <xdr:sp macro="" textlink="">
      <xdr:nvSpPr>
        <xdr:cNvPr id="10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5249316" y="232849"/>
          <a:ext cx="1301768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Capital&amp;Liquidez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4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755652</xdr:colOff>
      <xdr:row>1</xdr:row>
      <xdr:rowOff>31751</xdr:rowOff>
    </xdr:from>
    <xdr:to>
      <xdr:col>2</xdr:col>
      <xdr:colOff>444499</xdr:colOff>
      <xdr:row>2</xdr:row>
      <xdr:rowOff>121456</xdr:rowOff>
    </xdr:to>
    <xdr:sp macro="" textlink="">
      <xdr:nvSpPr>
        <xdr:cNvPr id="4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55652" y="222251"/>
          <a:ext cx="121284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D10"/>
  <sheetViews>
    <sheetView showRowColHeaders="0" tabSelected="1" zoomScale="90" zoomScaleNormal="90" workbookViewId="0"/>
  </sheetViews>
  <sheetFormatPr baseColWidth="10" defaultRowHeight="15" x14ac:dyDescent="0.25"/>
  <cols>
    <col min="1" max="16384" width="11.42578125" style="1"/>
  </cols>
  <sheetData>
    <row r="10" spans="2:4" ht="33.75" x14ac:dyDescent="0.5">
      <c r="B10" s="72" t="s">
        <v>148</v>
      </c>
      <c r="D10" s="3" t="s">
        <v>38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H62"/>
  <sheetViews>
    <sheetView showRowColHeaders="0" zoomScale="90" zoomScaleNormal="90" workbookViewId="0"/>
  </sheetViews>
  <sheetFormatPr baseColWidth="10" defaultRowHeight="15" x14ac:dyDescent="0.25"/>
  <cols>
    <col min="1" max="1" width="11.42578125" style="1"/>
    <col min="2" max="2" width="15" style="1" customWidth="1"/>
    <col min="3" max="4" width="11.42578125" style="1"/>
    <col min="5" max="5" width="14.5703125" style="1" customWidth="1"/>
    <col min="6" max="7" width="17.5703125" style="1" customWidth="1"/>
    <col min="8" max="8" width="11.42578125" style="4"/>
    <col min="9" max="16384" width="11.42578125" style="1"/>
  </cols>
  <sheetData>
    <row r="9" spans="2:8" ht="23.25" x14ac:dyDescent="0.35">
      <c r="B9" s="16" t="s">
        <v>58</v>
      </c>
    </row>
    <row r="12" spans="2:8" ht="17.25" x14ac:dyDescent="0.3">
      <c r="B12" s="6" t="s">
        <v>12</v>
      </c>
      <c r="G12" s="4"/>
    </row>
    <row r="13" spans="2:8" x14ac:dyDescent="0.25">
      <c r="B13" s="73" t="s">
        <v>47</v>
      </c>
      <c r="G13" s="4"/>
    </row>
    <row r="14" spans="2:8" x14ac:dyDescent="0.25">
      <c r="B14" s="7"/>
      <c r="C14" s="7"/>
      <c r="D14" s="7"/>
      <c r="E14" s="7"/>
      <c r="F14" s="8" t="str">
        <f>+'KF-B'!E14</f>
        <v>3T22</v>
      </c>
      <c r="G14" s="9" t="str">
        <f>+'KF-B'!F14</f>
        <v>3T21</v>
      </c>
      <c r="H14" s="9" t="s">
        <v>0</v>
      </c>
    </row>
    <row r="15" spans="2:8" s="19" customFormat="1" x14ac:dyDescent="0.25">
      <c r="B15" s="19" t="s">
        <v>39</v>
      </c>
      <c r="F15" s="20">
        <v>47139.186999999998</v>
      </c>
      <c r="G15" s="25">
        <v>46883.902999999998</v>
      </c>
      <c r="H15" s="35">
        <f>IF(ISERROR($F15/G15),"-",$F15/G15-1)</f>
        <v>5.4450244895354327E-3</v>
      </c>
    </row>
    <row r="16" spans="2:8" x14ac:dyDescent="0.25">
      <c r="B16" s="21" t="s">
        <v>132</v>
      </c>
      <c r="C16" s="21"/>
      <c r="D16" s="21"/>
      <c r="E16" s="21"/>
      <c r="F16" s="20">
        <v>47845.847000000002</v>
      </c>
      <c r="G16" s="23">
        <v>47663.106</v>
      </c>
      <c r="H16" s="41">
        <f>IF(ISERROR($F16/G16),"-",$F16/G16-1)</f>
        <v>3.8340136708674422E-3</v>
      </c>
    </row>
    <row r="17" spans="2:8" x14ac:dyDescent="0.25">
      <c r="B17" s="19" t="s">
        <v>133</v>
      </c>
      <c r="C17" s="19"/>
      <c r="D17" s="19"/>
      <c r="E17" s="19"/>
      <c r="F17" s="20">
        <v>687.48500000000001</v>
      </c>
      <c r="G17" s="25">
        <v>944.13499999999999</v>
      </c>
      <c r="H17" s="35">
        <f>IF(ISERROR($F17/G17),"-",$F17/G17-1)</f>
        <v>-0.27183612513041033</v>
      </c>
    </row>
    <row r="18" spans="2:8" ht="15" customHeight="1" x14ac:dyDescent="0.25">
      <c r="B18" s="5" t="s">
        <v>140</v>
      </c>
      <c r="C18" s="5"/>
      <c r="D18" s="5"/>
      <c r="E18" s="5"/>
      <c r="F18" s="69">
        <v>1.4076353261900237E-2</v>
      </c>
      <c r="G18" s="70">
        <v>1.9363904736546349E-2</v>
      </c>
      <c r="H18" s="71" t="str">
        <f>IF(ISERROR($F18-G18),"-",CONCATENATE((FIXED($F18-G18,4)*10000)," pbs"))</f>
        <v>-53 pbs</v>
      </c>
    </row>
    <row r="19" spans="2:8" x14ac:dyDescent="0.25">
      <c r="B19" s="19" t="s">
        <v>103</v>
      </c>
      <c r="C19" s="19"/>
      <c r="D19" s="19"/>
      <c r="E19" s="19"/>
      <c r="F19" s="20">
        <v>720.75599999999997</v>
      </c>
      <c r="G19" s="25">
        <v>791.2650000000001</v>
      </c>
      <c r="H19" s="35">
        <f>IF(ISERROR($F19/G19),"-",$F19/G19-1)</f>
        <v>-8.9109211199787874E-2</v>
      </c>
    </row>
    <row r="20" spans="2:8" ht="15" customHeight="1" x14ac:dyDescent="0.25">
      <c r="B20" s="5" t="s">
        <v>141</v>
      </c>
      <c r="C20" s="5"/>
      <c r="D20" s="5"/>
      <c r="E20" s="5"/>
      <c r="F20" s="69">
        <v>1.1676188423365843</v>
      </c>
      <c r="G20" s="70">
        <v>0.93543399434896934</v>
      </c>
      <c r="H20" s="71" t="str">
        <f>IF(ISERROR($F20-G20),"-",CONCATENATE((FIXED($F20-G20,4)*10000)," pbs"))</f>
        <v>2322 pbs</v>
      </c>
    </row>
    <row r="21" spans="2:8" x14ac:dyDescent="0.25">
      <c r="B21" s="5"/>
      <c r="C21" s="5"/>
      <c r="D21" s="5"/>
      <c r="E21" s="5"/>
      <c r="F21" s="37"/>
      <c r="G21" s="37"/>
      <c r="H21" s="38"/>
    </row>
    <row r="22" spans="2:8" ht="17.25" x14ac:dyDescent="0.25">
      <c r="B22" s="67" t="s">
        <v>142</v>
      </c>
      <c r="C22" s="5"/>
      <c r="D22" s="5"/>
      <c r="E22" s="5"/>
      <c r="F22" s="37"/>
      <c r="G22" s="37"/>
      <c r="H22" s="38"/>
    </row>
    <row r="23" spans="2:8" ht="17.25" x14ac:dyDescent="0.25">
      <c r="B23" s="76"/>
      <c r="C23" s="5"/>
      <c r="D23" s="5"/>
      <c r="E23" s="5"/>
      <c r="F23" s="37"/>
      <c r="G23" s="37"/>
      <c r="H23" s="38"/>
    </row>
    <row r="24" spans="2:8" x14ac:dyDescent="0.25">
      <c r="B24" s="5"/>
      <c r="C24" s="5"/>
      <c r="D24" s="5"/>
      <c r="E24" s="5"/>
      <c r="F24" s="37"/>
      <c r="G24" s="37"/>
      <c r="H24" s="38"/>
    </row>
    <row r="25" spans="2:8" ht="17.25" x14ac:dyDescent="0.3">
      <c r="B25" s="6"/>
      <c r="C25" s="6"/>
      <c r="D25" s="6"/>
      <c r="E25" s="6"/>
      <c r="F25" s="43"/>
      <c r="G25" s="43"/>
      <c r="H25" s="44"/>
    </row>
    <row r="26" spans="2:8" ht="17.25" x14ac:dyDescent="0.3">
      <c r="B26" s="6"/>
      <c r="C26" s="6"/>
      <c r="D26" s="6"/>
      <c r="E26" s="6"/>
      <c r="F26" s="43"/>
      <c r="G26" s="43"/>
      <c r="H26" s="44"/>
    </row>
    <row r="27" spans="2:8" ht="17.25" x14ac:dyDescent="0.3">
      <c r="B27" s="6"/>
      <c r="C27" s="6"/>
      <c r="D27" s="6"/>
      <c r="E27" s="6"/>
      <c r="F27" s="43"/>
      <c r="G27" s="43"/>
      <c r="H27" s="44"/>
    </row>
    <row r="28" spans="2:8" ht="17.25" x14ac:dyDescent="0.3">
      <c r="B28" s="6" t="s">
        <v>25</v>
      </c>
      <c r="G28" s="4"/>
    </row>
    <row r="29" spans="2:8" x14ac:dyDescent="0.25">
      <c r="B29" s="73" t="s">
        <v>47</v>
      </c>
      <c r="G29" s="4"/>
    </row>
    <row r="30" spans="2:8" x14ac:dyDescent="0.25">
      <c r="B30" s="7"/>
      <c r="C30" s="7"/>
      <c r="D30" s="7"/>
      <c r="E30" s="7"/>
      <c r="F30" s="8" t="str">
        <f>+F14</f>
        <v>3T22</v>
      </c>
      <c r="G30" s="9" t="str">
        <f>+'KF-B'!F36</f>
        <v>2T22</v>
      </c>
      <c r="H30" s="9" t="s">
        <v>0</v>
      </c>
    </row>
    <row r="31" spans="2:8" x14ac:dyDescent="0.25">
      <c r="B31" s="19" t="s">
        <v>39</v>
      </c>
      <c r="C31" s="19"/>
      <c r="D31" s="19"/>
      <c r="E31" s="19"/>
      <c r="F31" s="20">
        <f t="shared" ref="F31:F36" si="0">+F15</f>
        <v>47139.186999999998</v>
      </c>
      <c r="G31" s="25">
        <v>48413.423000000003</v>
      </c>
      <c r="H31" s="35">
        <f>IF(ISERROR($F31/G31),"-",$F31/G31-1)</f>
        <v>-2.6319890663380807E-2</v>
      </c>
    </row>
    <row r="32" spans="2:8" x14ac:dyDescent="0.25">
      <c r="B32" s="21" t="s">
        <v>132</v>
      </c>
      <c r="C32" s="21"/>
      <c r="D32" s="21"/>
      <c r="E32" s="21"/>
      <c r="F32" s="22">
        <f t="shared" si="0"/>
        <v>47845.847000000002</v>
      </c>
      <c r="G32" s="23">
        <v>49086.288</v>
      </c>
      <c r="H32" s="41">
        <f>IF(ISERROR($F32/G32),"-",$F32/G32-1)</f>
        <v>-2.5270621400420357E-2</v>
      </c>
    </row>
    <row r="33" spans="2:8" x14ac:dyDescent="0.25">
      <c r="B33" s="19" t="s">
        <v>133</v>
      </c>
      <c r="C33" s="19"/>
      <c r="D33" s="19"/>
      <c r="E33" s="19"/>
      <c r="F33" s="20">
        <f t="shared" si="0"/>
        <v>687.48500000000001</v>
      </c>
      <c r="G33" s="25">
        <v>688.48400000000004</v>
      </c>
      <c r="H33" s="35">
        <f>IF(ISERROR($F33/G33),"-",$F33/G33-1)</f>
        <v>-1.4510141121653053E-3</v>
      </c>
    </row>
    <row r="34" spans="2:8" ht="15" customHeight="1" x14ac:dyDescent="0.25">
      <c r="B34" s="5" t="s">
        <v>140</v>
      </c>
      <c r="C34" s="5"/>
      <c r="D34" s="5"/>
      <c r="E34" s="5"/>
      <c r="F34" s="69">
        <f t="shared" si="0"/>
        <v>1.4076353261900237E-2</v>
      </c>
      <c r="G34" s="70">
        <v>1.3767951023075256E-2</v>
      </c>
      <c r="H34" s="71" t="str">
        <f>IF(ISERROR($F34-G34),"-",CONCATENATE((FIXED($F34-G34,4)*10000)," pbs"))</f>
        <v>3 pbs</v>
      </c>
    </row>
    <row r="35" spans="2:8" x14ac:dyDescent="0.25">
      <c r="B35" s="19" t="s">
        <v>103</v>
      </c>
      <c r="C35" s="19"/>
      <c r="D35" s="19"/>
      <c r="E35" s="19"/>
      <c r="F35" s="20">
        <f t="shared" si="0"/>
        <v>720.75599999999997</v>
      </c>
      <c r="G35" s="25">
        <v>692.09500000000003</v>
      </c>
      <c r="H35" s="35">
        <f>IF(ISERROR($F35/G35),"-",$F35/G35-1)</f>
        <v>4.1411944891958319E-2</v>
      </c>
    </row>
    <row r="36" spans="2:8" ht="15" customHeight="1" x14ac:dyDescent="0.25">
      <c r="B36" s="5" t="s">
        <v>141</v>
      </c>
      <c r="C36" s="5"/>
      <c r="D36" s="5"/>
      <c r="E36" s="5"/>
      <c r="F36" s="69">
        <f t="shared" si="0"/>
        <v>1.1676188423365843</v>
      </c>
      <c r="G36" s="70">
        <v>1.1581521939148529</v>
      </c>
      <c r="H36" s="71" t="str">
        <f>IF(ISERROR($F36-G36),"-",CONCATENATE((FIXED($F36-G36,4)*10000)," pbs"))</f>
        <v>95 pbs</v>
      </c>
    </row>
    <row r="37" spans="2:8" x14ac:dyDescent="0.25">
      <c r="B37" s="5"/>
    </row>
    <row r="38" spans="2:8" ht="17.25" x14ac:dyDescent="0.25">
      <c r="B38" s="67" t="s">
        <v>142</v>
      </c>
    </row>
    <row r="41" spans="2:8" x14ac:dyDescent="0.25">
      <c r="B41" s="5"/>
      <c r="C41" s="5"/>
      <c r="D41" s="5"/>
      <c r="E41" s="5"/>
      <c r="F41" s="37"/>
      <c r="G41" s="37"/>
      <c r="H41" s="38"/>
    </row>
    <row r="42" spans="2:8" x14ac:dyDescent="0.25">
      <c r="B42" s="5"/>
      <c r="C42" s="5"/>
      <c r="D42" s="5"/>
      <c r="E42" s="5"/>
      <c r="F42" s="37"/>
      <c r="G42" s="37"/>
      <c r="H42" s="38"/>
    </row>
    <row r="43" spans="2:8" x14ac:dyDescent="0.25">
      <c r="B43" s="5"/>
      <c r="C43" s="5"/>
      <c r="D43" s="5"/>
      <c r="E43" s="5"/>
      <c r="F43" s="37"/>
      <c r="G43" s="37"/>
      <c r="H43" s="38"/>
    </row>
    <row r="44" spans="2:8" x14ac:dyDescent="0.25">
      <c r="B44" s="5"/>
      <c r="C44" s="5"/>
      <c r="D44" s="5"/>
      <c r="E44" s="5"/>
      <c r="F44" s="37"/>
      <c r="G44" s="37"/>
      <c r="H44" s="38"/>
    </row>
    <row r="45" spans="2:8" x14ac:dyDescent="0.25">
      <c r="B45" s="5"/>
      <c r="C45" s="5"/>
      <c r="D45" s="5"/>
      <c r="E45" s="5"/>
      <c r="F45" s="37"/>
      <c r="G45" s="37"/>
      <c r="H45" s="38"/>
    </row>
    <row r="46" spans="2:8" x14ac:dyDescent="0.25">
      <c r="B46" s="5"/>
      <c r="C46" s="5"/>
      <c r="D46" s="5"/>
      <c r="E46" s="5"/>
      <c r="F46" s="37"/>
      <c r="G46" s="37"/>
      <c r="H46" s="38"/>
    </row>
    <row r="47" spans="2:8" x14ac:dyDescent="0.25">
      <c r="B47" s="5"/>
      <c r="C47" s="5"/>
      <c r="D47" s="5"/>
      <c r="E47" s="5"/>
      <c r="F47" s="37"/>
      <c r="G47" s="37"/>
      <c r="H47" s="38"/>
    </row>
    <row r="48" spans="2:8" x14ac:dyDescent="0.25">
      <c r="B48" s="5"/>
      <c r="C48" s="5"/>
      <c r="D48" s="5"/>
      <c r="E48" s="5"/>
      <c r="F48" s="37"/>
      <c r="G48" s="37"/>
      <c r="H48" s="38"/>
    </row>
    <row r="49" spans="2:8" x14ac:dyDescent="0.25">
      <c r="B49" s="5"/>
      <c r="C49" s="5"/>
      <c r="D49" s="5"/>
      <c r="E49" s="5"/>
      <c r="F49" s="37"/>
      <c r="G49" s="37"/>
      <c r="H49" s="38"/>
    </row>
    <row r="50" spans="2:8" x14ac:dyDescent="0.25">
      <c r="B50" s="5"/>
      <c r="C50" s="5"/>
      <c r="D50" s="5"/>
      <c r="E50" s="5"/>
      <c r="F50" s="37"/>
      <c r="G50" s="37"/>
      <c r="H50" s="38"/>
    </row>
    <row r="51" spans="2:8" x14ac:dyDescent="0.25">
      <c r="B51" s="5"/>
      <c r="C51" s="5"/>
      <c r="D51" s="5"/>
      <c r="E51" s="5"/>
      <c r="F51" s="37"/>
      <c r="G51" s="37"/>
      <c r="H51" s="38"/>
    </row>
    <row r="52" spans="2:8" x14ac:dyDescent="0.25">
      <c r="B52" s="5"/>
      <c r="C52" s="5"/>
      <c r="D52" s="5"/>
      <c r="E52" s="5"/>
      <c r="F52" s="37"/>
      <c r="G52" s="37"/>
      <c r="H52" s="38"/>
    </row>
    <row r="53" spans="2:8" x14ac:dyDescent="0.25">
      <c r="B53" s="5"/>
      <c r="C53" s="5"/>
      <c r="D53" s="5"/>
      <c r="E53" s="5"/>
      <c r="F53" s="37"/>
      <c r="G53" s="37"/>
      <c r="H53" s="38"/>
    </row>
    <row r="54" spans="2:8" x14ac:dyDescent="0.25">
      <c r="B54" s="5"/>
      <c r="C54" s="5"/>
      <c r="D54" s="5"/>
      <c r="E54" s="5"/>
      <c r="F54" s="37"/>
      <c r="G54" s="37"/>
      <c r="H54" s="38"/>
    </row>
    <row r="55" spans="2:8" x14ac:dyDescent="0.25">
      <c r="B55" s="5"/>
      <c r="C55" s="5"/>
      <c r="D55" s="5"/>
      <c r="E55" s="5"/>
      <c r="F55" s="37"/>
      <c r="G55" s="37"/>
      <c r="H55" s="38"/>
    </row>
    <row r="56" spans="2:8" x14ac:dyDescent="0.25">
      <c r="B56" s="5"/>
      <c r="C56" s="5"/>
      <c r="D56" s="5"/>
      <c r="E56" s="5"/>
      <c r="F56" s="37"/>
      <c r="G56" s="37"/>
      <c r="H56" s="38"/>
    </row>
    <row r="57" spans="2:8" x14ac:dyDescent="0.25">
      <c r="B57" s="5"/>
      <c r="C57" s="5"/>
      <c r="D57" s="5"/>
      <c r="E57" s="5"/>
      <c r="F57" s="37"/>
      <c r="G57" s="37"/>
      <c r="H57" s="38"/>
    </row>
    <row r="58" spans="2:8" x14ac:dyDescent="0.25">
      <c r="B58" s="5"/>
      <c r="C58" s="5"/>
      <c r="D58" s="5"/>
      <c r="E58" s="5"/>
      <c r="F58" s="37"/>
      <c r="G58" s="37"/>
      <c r="H58" s="38"/>
    </row>
    <row r="59" spans="2:8" x14ac:dyDescent="0.25">
      <c r="B59" s="5"/>
      <c r="C59" s="5"/>
      <c r="D59" s="5"/>
      <c r="E59" s="5"/>
      <c r="F59" s="37"/>
      <c r="G59" s="37"/>
      <c r="H59" s="38"/>
    </row>
    <row r="60" spans="2:8" x14ac:dyDescent="0.25">
      <c r="B60" s="5"/>
      <c r="C60" s="5"/>
      <c r="D60" s="5"/>
      <c r="E60" s="5"/>
      <c r="F60" s="37"/>
      <c r="G60" s="37"/>
      <c r="H60" s="38"/>
    </row>
    <row r="61" spans="2:8" x14ac:dyDescent="0.25">
      <c r="B61" s="5"/>
      <c r="C61" s="5"/>
      <c r="D61" s="5"/>
      <c r="E61" s="5"/>
      <c r="F61" s="37"/>
      <c r="G61" s="37"/>
      <c r="H61" s="38"/>
    </row>
    <row r="62" spans="2:8" x14ac:dyDescent="0.25">
      <c r="B62" s="5"/>
      <c r="C62" s="5"/>
      <c r="D62" s="5"/>
      <c r="E62" s="5"/>
      <c r="F62" s="37"/>
      <c r="G62" s="37"/>
      <c r="H62" s="38"/>
    </row>
  </sheetData>
  <pageMargins left="0.70866141732283472" right="0.70866141732283472" top="0.74803149606299213" bottom="0.74803149606299213" header="0.31496062992125984" footer="0.31496062992125984"/>
  <pageSetup paperSize="9" scale="60" orientation="portrait" r:id="rId1"/>
  <ignoredErrors>
    <ignoredError sqref="H18:H20 H34:H35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I68"/>
  <sheetViews>
    <sheetView showRowColHeaders="0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16384" width="11.42578125" style="1"/>
  </cols>
  <sheetData>
    <row r="9" spans="2:8" ht="23.25" x14ac:dyDescent="0.35">
      <c r="B9" s="16" t="s">
        <v>59</v>
      </c>
    </row>
    <row r="12" spans="2:8" ht="17.25" x14ac:dyDescent="0.3">
      <c r="B12" s="6" t="s">
        <v>12</v>
      </c>
      <c r="G12" s="4"/>
    </row>
    <row r="13" spans="2:8" x14ac:dyDescent="0.25">
      <c r="B13" s="73" t="s">
        <v>47</v>
      </c>
      <c r="G13" s="4"/>
    </row>
    <row r="14" spans="2:8" ht="17.25" x14ac:dyDescent="0.25">
      <c r="B14" s="7"/>
      <c r="C14" s="7"/>
      <c r="D14" s="7"/>
      <c r="E14" s="7"/>
      <c r="F14" s="8" t="s">
        <v>151</v>
      </c>
      <c r="G14" s="9" t="s">
        <v>152</v>
      </c>
      <c r="H14" s="9" t="s">
        <v>0</v>
      </c>
    </row>
    <row r="15" spans="2:8" x14ac:dyDescent="0.25">
      <c r="B15" s="21" t="s">
        <v>7</v>
      </c>
      <c r="C15" s="21"/>
      <c r="D15" s="21"/>
      <c r="E15" s="21"/>
      <c r="F15" s="22">
        <v>2060</v>
      </c>
      <c r="G15" s="23">
        <v>2060</v>
      </c>
      <c r="H15" s="41">
        <f>IF(ISERROR($F15/G15),"-",ABS($F15)/ABS(G15)-1)</f>
        <v>0</v>
      </c>
    </row>
    <row r="16" spans="2:8" x14ac:dyDescent="0.25">
      <c r="B16" s="21" t="s">
        <v>60</v>
      </c>
      <c r="C16" s="21"/>
      <c r="D16" s="21"/>
      <c r="E16" s="21"/>
      <c r="F16" s="22">
        <v>3614.9986638672999</v>
      </c>
      <c r="G16" s="23">
        <v>3641.3076813837006</v>
      </c>
      <c r="H16" s="41">
        <f t="shared" ref="H16:H17" si="0">IF(ISERROR($F16/G16),"-",ABS($F16)/ABS(G16)-1)</f>
        <v>-7.2251564049108374E-3</v>
      </c>
    </row>
    <row r="17" spans="2:9" x14ac:dyDescent="0.25">
      <c r="B17" s="21" t="s">
        <v>61</v>
      </c>
      <c r="C17" s="21"/>
      <c r="D17" s="21"/>
      <c r="E17" s="21"/>
      <c r="F17" s="22">
        <v>100.18920000000001</v>
      </c>
      <c r="G17" s="23">
        <v>70.522800000000004</v>
      </c>
      <c r="H17" s="41">
        <f t="shared" si="0"/>
        <v>0.42066395548673641</v>
      </c>
    </row>
    <row r="18" spans="2:9" x14ac:dyDescent="0.25">
      <c r="B18" s="21" t="s">
        <v>138</v>
      </c>
      <c r="C18" s="21"/>
      <c r="D18" s="21"/>
      <c r="E18" s="21"/>
      <c r="F18" s="22">
        <v>-108.64569798817814</v>
      </c>
      <c r="G18" s="23">
        <v>-114.2023663399998</v>
      </c>
      <c r="H18" s="41">
        <f t="shared" ref="H18" si="1">IF(ISERROR($F18/G18),"-",ABS($F18)/ABS(G18)-1)</f>
        <v>-4.8656332875612329E-2</v>
      </c>
    </row>
    <row r="19" spans="2:9" x14ac:dyDescent="0.25">
      <c r="B19" s="21" t="s">
        <v>62</v>
      </c>
      <c r="C19" s="21"/>
      <c r="D19" s="21"/>
      <c r="E19" s="21"/>
      <c r="F19" s="22">
        <v>2.5854875725134789</v>
      </c>
      <c r="G19" s="23">
        <v>2.7217742551700472</v>
      </c>
      <c r="H19" s="41">
        <f t="shared" ref="H19:H27" si="2">IF(ISERROR($F19/G19),"-",ABS($F19)/ABS(G19)-1)</f>
        <v>-5.0072735605346308E-2</v>
      </c>
    </row>
    <row r="20" spans="2:9" x14ac:dyDescent="0.25">
      <c r="B20" s="21" t="s">
        <v>63</v>
      </c>
      <c r="C20" s="21"/>
      <c r="D20" s="21"/>
      <c r="E20" s="21"/>
      <c r="F20" s="22">
        <v>369.22812927089001</v>
      </c>
      <c r="G20" s="23">
        <v>453.13184361573701</v>
      </c>
      <c r="H20" s="41">
        <f t="shared" si="2"/>
        <v>-0.18516402130413656</v>
      </c>
    </row>
    <row r="21" spans="2:9" x14ac:dyDescent="0.25">
      <c r="B21" s="21" t="s">
        <v>64</v>
      </c>
      <c r="C21" s="21"/>
      <c r="D21" s="21"/>
      <c r="E21" s="21"/>
      <c r="F21" s="22">
        <v>-361.18722851538945</v>
      </c>
      <c r="G21" s="23">
        <v>-341.32584730241877</v>
      </c>
      <c r="H21" s="41">
        <f t="shared" si="2"/>
        <v>5.81889164560494E-2</v>
      </c>
    </row>
    <row r="22" spans="2:9" x14ac:dyDescent="0.25">
      <c r="B22" s="21" t="s">
        <v>65</v>
      </c>
      <c r="C22" s="21"/>
      <c r="D22" s="21"/>
      <c r="E22" s="21"/>
      <c r="F22" s="22">
        <v>-505.63412515344288</v>
      </c>
      <c r="G22" s="23">
        <v>-486.39124884702966</v>
      </c>
      <c r="H22" s="41">
        <f t="shared" si="2"/>
        <v>3.9562546308198776E-2</v>
      </c>
    </row>
    <row r="23" spans="2:9" x14ac:dyDescent="0.25">
      <c r="B23" s="5" t="s">
        <v>66</v>
      </c>
      <c r="C23" s="5"/>
      <c r="D23" s="5"/>
      <c r="E23" s="5"/>
      <c r="F23" s="17">
        <v>5171.5344290536923</v>
      </c>
      <c r="G23" s="37">
        <v>5285.7646367651596</v>
      </c>
      <c r="H23" s="38">
        <f t="shared" si="2"/>
        <v>-2.1610914514985868E-2</v>
      </c>
    </row>
    <row r="24" spans="2:9" x14ac:dyDescent="0.25">
      <c r="B24" s="5" t="s">
        <v>67</v>
      </c>
      <c r="C24" s="5"/>
      <c r="D24" s="5"/>
      <c r="E24" s="5"/>
      <c r="F24" s="17">
        <v>5171.5344290536923</v>
      </c>
      <c r="G24" s="37">
        <v>5285.7646367651596</v>
      </c>
      <c r="H24" s="38">
        <f t="shared" si="2"/>
        <v>-2.1610914514985868E-2</v>
      </c>
    </row>
    <row r="25" spans="2:9" x14ac:dyDescent="0.25">
      <c r="B25" s="5" t="s">
        <v>68</v>
      </c>
      <c r="C25" s="5"/>
      <c r="D25" s="5"/>
      <c r="E25" s="5"/>
      <c r="F25" s="17">
        <v>5171.5344290536923</v>
      </c>
      <c r="G25" s="37">
        <v>5285.7646367651596</v>
      </c>
      <c r="H25" s="38">
        <f t="shared" si="2"/>
        <v>-2.1610914514985868E-2</v>
      </c>
    </row>
    <row r="26" spans="2:9" x14ac:dyDescent="0.25">
      <c r="B26" s="5" t="s">
        <v>69</v>
      </c>
      <c r="C26" s="5"/>
      <c r="D26" s="5"/>
      <c r="E26" s="5"/>
      <c r="F26" s="17">
        <v>30300.9161033247</v>
      </c>
      <c r="G26" s="37">
        <v>30004.397688148674</v>
      </c>
      <c r="H26" s="38">
        <f t="shared" si="2"/>
        <v>9.8824985009828836E-3</v>
      </c>
    </row>
    <row r="27" spans="2:9" x14ac:dyDescent="0.25">
      <c r="B27" s="21" t="s">
        <v>137</v>
      </c>
      <c r="C27" s="5"/>
      <c r="D27" s="5"/>
      <c r="E27" s="5"/>
      <c r="F27" s="22">
        <v>28022.417803166099</v>
      </c>
      <c r="G27" s="23">
        <v>27778.159588148672</v>
      </c>
      <c r="H27" s="41">
        <f t="shared" si="2"/>
        <v>8.7931748769143336E-3</v>
      </c>
    </row>
    <row r="28" spans="2:9" ht="17.25" x14ac:dyDescent="0.3">
      <c r="B28" s="6" t="s">
        <v>70</v>
      </c>
      <c r="C28" s="6"/>
      <c r="D28" s="6"/>
      <c r="E28" s="6"/>
      <c r="F28" s="42">
        <v>0.17067254374154903</v>
      </c>
      <c r="G28" s="43">
        <v>0.17616633040605792</v>
      </c>
      <c r="H28" s="44" t="str">
        <f>IF(ISERROR($F28-G28),"-",CONCATENATE((FIXED($F28-G28,4)*10000)," pbs"))</f>
        <v>-55 pbs</v>
      </c>
    </row>
    <row r="29" spans="2:9" ht="17.25" x14ac:dyDescent="0.3">
      <c r="B29" s="6" t="s">
        <v>71</v>
      </c>
      <c r="C29" s="6"/>
      <c r="D29" s="6"/>
      <c r="E29" s="6"/>
      <c r="F29" s="42">
        <v>0.17067254374154903</v>
      </c>
      <c r="G29" s="43">
        <v>0.17616633040605792</v>
      </c>
      <c r="H29" s="44" t="str">
        <f t="shared" ref="H29:H31" si="3">IF(ISERROR($F29-G29),"-",CONCATENATE((FIXED($F29-G29,4)*10000)," pbs"))</f>
        <v>-55 pbs</v>
      </c>
    </row>
    <row r="30" spans="2:9" ht="17.25" x14ac:dyDescent="0.3">
      <c r="B30" s="6" t="s">
        <v>72</v>
      </c>
      <c r="C30" s="6"/>
      <c r="D30" s="6"/>
      <c r="E30" s="6"/>
      <c r="F30" s="42">
        <v>0.17067254374154903</v>
      </c>
      <c r="G30" s="43">
        <v>0.17616633040605792</v>
      </c>
      <c r="H30" s="44" t="str">
        <f t="shared" si="3"/>
        <v>-55 pbs</v>
      </c>
    </row>
    <row r="31" spans="2:9" ht="17.25" x14ac:dyDescent="0.3">
      <c r="B31" s="6" t="s">
        <v>73</v>
      </c>
      <c r="C31" s="6"/>
      <c r="D31" s="6"/>
      <c r="E31" s="6"/>
      <c r="F31" s="42">
        <v>7.7814290264334326E-2</v>
      </c>
      <c r="G31" s="43">
        <v>8.5187301561239076E-2</v>
      </c>
      <c r="H31" s="44" t="str">
        <f t="shared" si="3"/>
        <v>-74 pbs</v>
      </c>
    </row>
    <row r="32" spans="2:9" x14ac:dyDescent="0.25">
      <c r="B32" s="50" t="s">
        <v>8</v>
      </c>
      <c r="C32" s="21"/>
      <c r="D32" s="21"/>
      <c r="E32" s="21"/>
      <c r="F32" s="51"/>
      <c r="G32" s="21"/>
      <c r="H32" s="52"/>
      <c r="I32" s="78"/>
    </row>
    <row r="33" spans="2:8" x14ac:dyDescent="0.25">
      <c r="B33" s="53" t="s">
        <v>74</v>
      </c>
      <c r="C33" s="54"/>
      <c r="D33" s="54"/>
      <c r="E33" s="54"/>
      <c r="F33" s="55">
        <v>0.16685214279662566</v>
      </c>
      <c r="G33" s="77">
        <v>0.17183961460611433</v>
      </c>
      <c r="H33" s="56" t="str">
        <f>IF(ISERROR($F33-G33),"-",CONCATENATE((FIXED($F33-G33,4)*10000)," pbs"))</f>
        <v>-50 pbs</v>
      </c>
    </row>
    <row r="34" spans="2:8" x14ac:dyDescent="0.25">
      <c r="B34" s="50" t="s">
        <v>75</v>
      </c>
      <c r="C34" s="21"/>
      <c r="D34" s="21"/>
      <c r="E34" s="21"/>
      <c r="F34" s="57">
        <v>0.16685214279662566</v>
      </c>
      <c r="G34" s="58">
        <v>0.17183961460611433</v>
      </c>
      <c r="H34" s="59" t="str">
        <f>IF(ISERROR($F34-G34),"-",CONCATENATE((FIXED($F34-G34,4)*10000)," pbs"))</f>
        <v>-50 pbs</v>
      </c>
    </row>
    <row r="35" spans="2:8" x14ac:dyDescent="0.25">
      <c r="B35" s="50" t="s">
        <v>76</v>
      </c>
      <c r="C35" s="21"/>
      <c r="D35" s="21"/>
      <c r="E35" s="21"/>
      <c r="F35" s="57">
        <v>7.6298198224242136E-2</v>
      </c>
      <c r="G35" s="58">
        <v>8.3217904135207105E-2</v>
      </c>
      <c r="H35" s="59" t="str">
        <f>IF(ISERROR($F35-G35),"-",CONCATENATE((FIXED($F35-G35,4)*10000)," pbs"))</f>
        <v>-69 pbs</v>
      </c>
    </row>
    <row r="36" spans="2:8" ht="17.25" x14ac:dyDescent="0.3">
      <c r="B36" s="6" t="s">
        <v>146</v>
      </c>
      <c r="C36" s="21"/>
      <c r="D36" s="21"/>
      <c r="E36" s="21"/>
      <c r="F36" s="42">
        <v>0.20367484626567228</v>
      </c>
      <c r="G36" s="43">
        <v>0.19283055427073131</v>
      </c>
      <c r="H36" s="44" t="str">
        <f t="shared" ref="H36" si="4">IF(ISERROR($F36-G36),"-",CONCATENATE((FIXED($F36-G36,4)*10000)," pbs"))</f>
        <v>108 pbs</v>
      </c>
    </row>
    <row r="37" spans="2:8" x14ac:dyDescent="0.25">
      <c r="B37" s="50"/>
      <c r="C37" s="21"/>
      <c r="D37" s="21"/>
      <c r="E37" s="21"/>
      <c r="F37" s="58"/>
      <c r="G37" s="58"/>
      <c r="H37" s="59"/>
    </row>
    <row r="38" spans="2:8" ht="17.25" x14ac:dyDescent="0.25">
      <c r="B38" s="67" t="s">
        <v>139</v>
      </c>
      <c r="C38" s="21"/>
      <c r="D38" s="21"/>
      <c r="E38" s="21"/>
      <c r="F38" s="58"/>
      <c r="G38" s="58"/>
      <c r="H38" s="59"/>
    </row>
    <row r="39" spans="2:8" x14ac:dyDescent="0.25">
      <c r="B39" s="67"/>
      <c r="C39" s="21"/>
      <c r="D39" s="21"/>
      <c r="E39" s="21"/>
      <c r="F39" s="58"/>
      <c r="G39" s="58"/>
      <c r="H39" s="59"/>
    </row>
    <row r="42" spans="2:8" ht="17.25" x14ac:dyDescent="0.3">
      <c r="B42" s="6" t="s">
        <v>25</v>
      </c>
      <c r="G42" s="4"/>
    </row>
    <row r="43" spans="2:8" x14ac:dyDescent="0.25">
      <c r="B43" s="73" t="s">
        <v>47</v>
      </c>
      <c r="G43" s="4"/>
    </row>
    <row r="44" spans="2:8" ht="17.25" x14ac:dyDescent="0.25">
      <c r="B44" s="7"/>
      <c r="C44" s="7"/>
      <c r="D44" s="7"/>
      <c r="E44" s="7"/>
      <c r="F44" s="8" t="s">
        <v>151</v>
      </c>
      <c r="G44" s="9" t="s">
        <v>153</v>
      </c>
      <c r="H44" s="9" t="s">
        <v>0</v>
      </c>
    </row>
    <row r="45" spans="2:8" x14ac:dyDescent="0.25">
      <c r="B45" s="21" t="s">
        <v>7</v>
      </c>
      <c r="C45" s="21"/>
      <c r="D45" s="21"/>
      <c r="E45" s="21"/>
      <c r="F45" s="22">
        <f t="shared" ref="F45:F61" si="5">+F15</f>
        <v>2060</v>
      </c>
      <c r="G45" s="23">
        <v>2060</v>
      </c>
      <c r="H45" s="41">
        <f>IF(ISERROR($F45/G45),"-",ABS($F45)/ABS(G45)-1)</f>
        <v>0</v>
      </c>
    </row>
    <row r="46" spans="2:8" x14ac:dyDescent="0.25">
      <c r="B46" s="21" t="s">
        <v>60</v>
      </c>
      <c r="C46" s="21"/>
      <c r="D46" s="21"/>
      <c r="E46" s="21"/>
      <c r="F46" s="22">
        <f t="shared" si="5"/>
        <v>3614.9986638672999</v>
      </c>
      <c r="G46" s="23">
        <v>3617.6748836917</v>
      </c>
      <c r="H46" s="41">
        <f t="shared" ref="H46:H47" si="6">IF(ISERROR($F46/G46),"-",ABS($F46)/ABS(G46)-1)</f>
        <v>-7.3976239171302804E-4</v>
      </c>
    </row>
    <row r="47" spans="2:8" x14ac:dyDescent="0.25">
      <c r="B47" s="21" t="s">
        <v>61</v>
      </c>
      <c r="C47" s="21"/>
      <c r="D47" s="21"/>
      <c r="E47" s="21"/>
      <c r="F47" s="22">
        <f t="shared" si="5"/>
        <v>100.18920000000001</v>
      </c>
      <c r="G47" s="23">
        <v>65.28</v>
      </c>
      <c r="H47" s="41">
        <f t="shared" si="6"/>
        <v>0.53476102941176484</v>
      </c>
    </row>
    <row r="48" spans="2:8" x14ac:dyDescent="0.25">
      <c r="B48" s="21" t="s">
        <v>138</v>
      </c>
      <c r="C48" s="21"/>
      <c r="D48" s="21"/>
      <c r="E48" s="21"/>
      <c r="F48" s="22">
        <f t="shared" si="5"/>
        <v>-108.64569798817814</v>
      </c>
      <c r="G48" s="23">
        <v>-131.62916640000012</v>
      </c>
      <c r="H48" s="41">
        <f t="shared" ref="H48:H57" si="7">IF(ISERROR($F48/G48),"-",ABS($F48)/ABS(G48)-1)</f>
        <v>-0.17460771833788624</v>
      </c>
    </row>
    <row r="49" spans="2:8" x14ac:dyDescent="0.25">
      <c r="B49" s="21" t="s">
        <v>62</v>
      </c>
      <c r="C49" s="21"/>
      <c r="D49" s="21"/>
      <c r="E49" s="21"/>
      <c r="F49" s="22">
        <f t="shared" si="5"/>
        <v>2.5854875725134789</v>
      </c>
      <c r="G49" s="23">
        <v>2.6070156969984288</v>
      </c>
      <c r="H49" s="41">
        <f t="shared" si="7"/>
        <v>-8.2577655783723225E-3</v>
      </c>
    </row>
    <row r="50" spans="2:8" x14ac:dyDescent="0.25">
      <c r="B50" s="21" t="s">
        <v>63</v>
      </c>
      <c r="C50" s="21"/>
      <c r="D50" s="21"/>
      <c r="E50" s="21"/>
      <c r="F50" s="22">
        <f t="shared" si="5"/>
        <v>369.22812927089001</v>
      </c>
      <c r="G50" s="23">
        <v>410.8951164529476</v>
      </c>
      <c r="H50" s="41">
        <f t="shared" si="7"/>
        <v>-0.10140540861558023</v>
      </c>
    </row>
    <row r="51" spans="2:8" x14ac:dyDescent="0.25">
      <c r="B51" s="21" t="s">
        <v>64</v>
      </c>
      <c r="C51" s="21"/>
      <c r="D51" s="21"/>
      <c r="E51" s="21"/>
      <c r="F51" s="22">
        <f t="shared" si="5"/>
        <v>-361.18722851538945</v>
      </c>
      <c r="G51" s="23">
        <v>-354.76376924787689</v>
      </c>
      <c r="H51" s="41">
        <f t="shared" si="7"/>
        <v>1.8106300091271121E-2</v>
      </c>
    </row>
    <row r="52" spans="2:8" x14ac:dyDescent="0.25">
      <c r="B52" s="21" t="s">
        <v>65</v>
      </c>
      <c r="C52" s="21"/>
      <c r="D52" s="21"/>
      <c r="E52" s="21"/>
      <c r="F52" s="22">
        <f t="shared" si="5"/>
        <v>-505.63412515344288</v>
      </c>
      <c r="G52" s="23">
        <v>-502.89245001385245</v>
      </c>
      <c r="H52" s="41">
        <f t="shared" si="7"/>
        <v>5.4518120912629975E-3</v>
      </c>
    </row>
    <row r="53" spans="2:8" x14ac:dyDescent="0.25">
      <c r="B53" s="5" t="s">
        <v>66</v>
      </c>
      <c r="C53" s="5"/>
      <c r="D53" s="5"/>
      <c r="E53" s="5"/>
      <c r="F53" s="17">
        <f t="shared" si="5"/>
        <v>5171.5344290536923</v>
      </c>
      <c r="G53" s="37">
        <v>5167.1716301799152</v>
      </c>
      <c r="H53" s="38">
        <f t="shared" si="7"/>
        <v>8.4433016474538825E-4</v>
      </c>
    </row>
    <row r="54" spans="2:8" x14ac:dyDescent="0.25">
      <c r="B54" s="5" t="s">
        <v>67</v>
      </c>
      <c r="C54" s="5"/>
      <c r="D54" s="5"/>
      <c r="E54" s="5"/>
      <c r="F54" s="17">
        <f t="shared" si="5"/>
        <v>5171.5344290536923</v>
      </c>
      <c r="G54" s="37">
        <v>5167.1716301799152</v>
      </c>
      <c r="H54" s="38">
        <f t="shared" si="7"/>
        <v>8.4433016474538825E-4</v>
      </c>
    </row>
    <row r="55" spans="2:8" x14ac:dyDescent="0.25">
      <c r="B55" s="5" t="s">
        <v>68</v>
      </c>
      <c r="C55" s="5"/>
      <c r="D55" s="5"/>
      <c r="E55" s="5"/>
      <c r="F55" s="17">
        <f t="shared" si="5"/>
        <v>5171.5344290536923</v>
      </c>
      <c r="G55" s="37">
        <v>5167.1716301799152</v>
      </c>
      <c r="H55" s="38">
        <f t="shared" si="7"/>
        <v>8.4433016474538825E-4</v>
      </c>
    </row>
    <row r="56" spans="2:8" x14ac:dyDescent="0.25">
      <c r="B56" s="5" t="s">
        <v>69</v>
      </c>
      <c r="C56" s="5"/>
      <c r="D56" s="5"/>
      <c r="E56" s="5"/>
      <c r="F56" s="17">
        <f t="shared" si="5"/>
        <v>30300.9161033247</v>
      </c>
      <c r="G56" s="37">
        <v>30431.041976992525</v>
      </c>
      <c r="H56" s="38">
        <f t="shared" si="7"/>
        <v>-4.2760899796401297E-3</v>
      </c>
    </row>
    <row r="57" spans="2:8" x14ac:dyDescent="0.25">
      <c r="B57" s="21" t="s">
        <v>137</v>
      </c>
      <c r="C57" s="5"/>
      <c r="D57" s="5"/>
      <c r="E57" s="5"/>
      <c r="F57" s="22">
        <f t="shared" si="5"/>
        <v>28022.417803166099</v>
      </c>
      <c r="G57" s="23">
        <v>28138.457662289286</v>
      </c>
      <c r="H57" s="41">
        <f t="shared" si="7"/>
        <v>-4.1238883991392417E-3</v>
      </c>
    </row>
    <row r="58" spans="2:8" ht="17.25" x14ac:dyDescent="0.3">
      <c r="B58" s="6" t="s">
        <v>70</v>
      </c>
      <c r="C58" s="6"/>
      <c r="D58" s="6"/>
      <c r="E58" s="6"/>
      <c r="F58" s="42">
        <f t="shared" si="5"/>
        <v>0.17067254374154903</v>
      </c>
      <c r="G58" s="43">
        <v>0.16979936586090513</v>
      </c>
      <c r="H58" s="44" t="str">
        <f>IF(ISERROR($F58-G58),"-",CONCATENATE((FIXED($F58-G58,4)*10000)," pbs"))</f>
        <v>9 pbs</v>
      </c>
    </row>
    <row r="59" spans="2:8" ht="17.25" x14ac:dyDescent="0.3">
      <c r="B59" s="6" t="s">
        <v>71</v>
      </c>
      <c r="C59" s="6"/>
      <c r="D59" s="6"/>
      <c r="E59" s="6"/>
      <c r="F59" s="42">
        <f t="shared" si="5"/>
        <v>0.17067254374154903</v>
      </c>
      <c r="G59" s="43">
        <v>0.16979936586090513</v>
      </c>
      <c r="H59" s="44" t="str">
        <f t="shared" ref="H59:H61" si="8">IF(ISERROR($F59-G59),"-",CONCATENATE((FIXED($F59-G59,4)*10000)," pbs"))</f>
        <v>9 pbs</v>
      </c>
    </row>
    <row r="60" spans="2:8" ht="17.25" x14ac:dyDescent="0.3">
      <c r="B60" s="6" t="s">
        <v>72</v>
      </c>
      <c r="C60" s="6"/>
      <c r="D60" s="6"/>
      <c r="E60" s="6"/>
      <c r="F60" s="42">
        <f t="shared" si="5"/>
        <v>0.17067254374154903</v>
      </c>
      <c r="G60" s="43">
        <v>0.16979936586090513</v>
      </c>
      <c r="H60" s="44" t="str">
        <f t="shared" si="8"/>
        <v>9 pbs</v>
      </c>
    </row>
    <row r="61" spans="2:8" ht="17.25" x14ac:dyDescent="0.3">
      <c r="B61" s="6" t="s">
        <v>73</v>
      </c>
      <c r="C61" s="6"/>
      <c r="D61" s="6"/>
      <c r="E61" s="6"/>
      <c r="F61" s="42">
        <f t="shared" si="5"/>
        <v>7.7814290264334326E-2</v>
      </c>
      <c r="G61" s="43">
        <v>7.5035038519473476E-2</v>
      </c>
      <c r="H61" s="44" t="str">
        <f t="shared" si="8"/>
        <v>28 pbs</v>
      </c>
    </row>
    <row r="62" spans="2:8" x14ac:dyDescent="0.25">
      <c r="B62" s="50" t="s">
        <v>8</v>
      </c>
      <c r="C62" s="21"/>
      <c r="D62" s="21"/>
      <c r="E62" s="21"/>
      <c r="F62" s="51"/>
      <c r="G62" s="21"/>
      <c r="H62" s="52"/>
    </row>
    <row r="63" spans="2:8" x14ac:dyDescent="0.25">
      <c r="B63" s="53" t="s">
        <v>74</v>
      </c>
      <c r="C63" s="54"/>
      <c r="D63" s="54"/>
      <c r="E63" s="54"/>
      <c r="F63" s="55">
        <f>+F33</f>
        <v>0.16685214279662566</v>
      </c>
      <c r="G63" s="77">
        <v>0.16639510157565629</v>
      </c>
      <c r="H63" s="56" t="str">
        <f t="shared" ref="H63:H66" si="9">IF(ISERROR($F63-G63),"-",CONCATENATE((FIXED($F63-G63,4)*10000)," pbs"))</f>
        <v>5 pbs</v>
      </c>
    </row>
    <row r="64" spans="2:8" x14ac:dyDescent="0.25">
      <c r="B64" s="50" t="s">
        <v>75</v>
      </c>
      <c r="C64" s="21"/>
      <c r="D64" s="21"/>
      <c r="E64" s="21"/>
      <c r="F64" s="57">
        <f>+F34</f>
        <v>0.16685214279662566</v>
      </c>
      <c r="G64" s="58">
        <v>0.16639510157565629</v>
      </c>
      <c r="H64" s="59" t="str">
        <f t="shared" si="9"/>
        <v>5 pbs</v>
      </c>
    </row>
    <row r="65" spans="2:8" x14ac:dyDescent="0.25">
      <c r="B65" s="50" t="s">
        <v>76</v>
      </c>
      <c r="C65" s="21"/>
      <c r="D65" s="21"/>
      <c r="E65" s="21"/>
      <c r="F65" s="57">
        <f>+F35</f>
        <v>7.6298198224242136E-2</v>
      </c>
      <c r="G65" s="58">
        <v>7.3691195898419257E-2</v>
      </c>
      <c r="H65" s="59" t="str">
        <f t="shared" si="9"/>
        <v>26 pbs</v>
      </c>
    </row>
    <row r="66" spans="2:8" ht="17.25" x14ac:dyDescent="0.3">
      <c r="B66" s="6" t="s">
        <v>146</v>
      </c>
      <c r="C66" s="21"/>
      <c r="D66" s="21"/>
      <c r="E66" s="21"/>
      <c r="F66" s="42">
        <v>0.20367484626567228</v>
      </c>
      <c r="G66" s="43">
        <v>0.20266054756989998</v>
      </c>
      <c r="H66" s="44" t="str">
        <f t="shared" si="9"/>
        <v>10 pbs</v>
      </c>
    </row>
    <row r="67" spans="2:8" x14ac:dyDescent="0.25">
      <c r="B67" s="50"/>
      <c r="C67" s="21"/>
      <c r="D67" s="21"/>
      <c r="E67" s="21"/>
      <c r="F67" s="58"/>
      <c r="G67" s="58"/>
      <c r="H67" s="59"/>
    </row>
    <row r="68" spans="2:8" ht="17.25" x14ac:dyDescent="0.25">
      <c r="B68" s="67" t="s">
        <v>139</v>
      </c>
    </row>
  </sheetData>
  <pageMargins left="0.70866141732283472" right="0.70866141732283472" top="0.74803149606299213" bottom="0.74803149606299213" header="0.31496062992125984" footer="0.31496062992125984"/>
  <pageSetup paperSize="9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G50"/>
  <sheetViews>
    <sheetView showRowColHeaders="0" zoomScale="90" zoomScaleNormal="90" workbookViewId="0"/>
  </sheetViews>
  <sheetFormatPr baseColWidth="10" defaultRowHeight="15" x14ac:dyDescent="0.25"/>
  <cols>
    <col min="1" max="4" width="11.42578125" style="1"/>
    <col min="5" max="6" width="17.5703125" style="1" customWidth="1"/>
    <col min="7" max="7" width="11.42578125" style="4"/>
    <col min="8" max="16384" width="11.42578125" style="1"/>
  </cols>
  <sheetData>
    <row r="4" spans="2:7" x14ac:dyDescent="0.25">
      <c r="G4" s="1"/>
    </row>
    <row r="9" spans="2:7" ht="23.25" x14ac:dyDescent="0.35">
      <c r="B9" s="2" t="s">
        <v>11</v>
      </c>
    </row>
    <row r="12" spans="2:7" ht="17.25" x14ac:dyDescent="0.3">
      <c r="B12" s="6" t="s">
        <v>12</v>
      </c>
      <c r="F12" s="4"/>
    </row>
    <row r="13" spans="2:7" x14ac:dyDescent="0.25">
      <c r="B13" s="73" t="s">
        <v>47</v>
      </c>
      <c r="F13" s="4"/>
    </row>
    <row r="14" spans="2:7" x14ac:dyDescent="0.25">
      <c r="B14" s="7"/>
      <c r="C14" s="7"/>
      <c r="D14" s="7"/>
      <c r="E14" s="8" t="s">
        <v>149</v>
      </c>
      <c r="F14" s="9" t="s">
        <v>150</v>
      </c>
      <c r="G14" s="9" t="s">
        <v>0</v>
      </c>
    </row>
    <row r="15" spans="2:7" s="5" customFormat="1" x14ac:dyDescent="0.25">
      <c r="B15" s="60" t="s">
        <v>13</v>
      </c>
      <c r="C15" s="60"/>
      <c r="D15" s="60"/>
      <c r="E15" s="47">
        <v>64964.287999999993</v>
      </c>
      <c r="F15" s="45">
        <v>64074.358999999989</v>
      </c>
      <c r="G15" s="38">
        <f>IF(ISERROR($E15/F15),"-",ABS($E15)/ABS(F15)-1)</f>
        <v>1.3889003556009083E-2</v>
      </c>
    </row>
    <row r="16" spans="2:7" x14ac:dyDescent="0.25">
      <c r="B16" s="1" t="s">
        <v>14</v>
      </c>
      <c r="C16" s="19"/>
      <c r="D16" s="19"/>
      <c r="E16" s="48">
        <v>7051.6980000000003</v>
      </c>
      <c r="F16" s="28">
        <v>5885.6929999999993</v>
      </c>
      <c r="G16" s="29">
        <f t="shared" ref="G16:G28" si="0">IF(ISERROR($E16/F16),"-",ABS($E16)/ABS(F16)-1)</f>
        <v>0.19810836209092142</v>
      </c>
    </row>
    <row r="17" spans="2:7" x14ac:dyDescent="0.25">
      <c r="B17" s="1" t="s">
        <v>16</v>
      </c>
      <c r="E17" s="48">
        <v>1362.847</v>
      </c>
      <c r="F17" s="28">
        <v>1311.7359999999999</v>
      </c>
      <c r="G17" s="29">
        <f t="shared" si="0"/>
        <v>3.8964395274659003E-2</v>
      </c>
    </row>
    <row r="18" spans="2:7" x14ac:dyDescent="0.25">
      <c r="B18" s="1" t="s">
        <v>17</v>
      </c>
      <c r="E18" s="48">
        <v>149.79300000000001</v>
      </c>
      <c r="F18" s="28">
        <v>175.39599999999999</v>
      </c>
      <c r="G18" s="29">
        <f t="shared" si="0"/>
        <v>-0.14597254213322985</v>
      </c>
    </row>
    <row r="19" spans="2:7" s="5" customFormat="1" x14ac:dyDescent="0.25">
      <c r="B19" s="5" t="s">
        <v>39</v>
      </c>
      <c r="E19" s="47">
        <v>47139.186999999998</v>
      </c>
      <c r="F19" s="45">
        <v>46883.902999999998</v>
      </c>
      <c r="G19" s="38">
        <f t="shared" si="0"/>
        <v>5.4450244895354327E-3</v>
      </c>
    </row>
    <row r="20" spans="2:7" x14ac:dyDescent="0.25">
      <c r="B20" s="1" t="s">
        <v>40</v>
      </c>
      <c r="E20" s="48">
        <v>2121.6640000000002</v>
      </c>
      <c r="F20" s="28">
        <v>1745.818</v>
      </c>
      <c r="G20" s="29">
        <f t="shared" si="0"/>
        <v>0.2152836091734649</v>
      </c>
    </row>
    <row r="21" spans="2:7" s="21" customFormat="1" x14ac:dyDescent="0.25">
      <c r="B21" s="21" t="s">
        <v>19</v>
      </c>
      <c r="E21" s="22">
        <v>0</v>
      </c>
      <c r="F21" s="75">
        <v>0</v>
      </c>
      <c r="G21" s="65" t="str">
        <f t="shared" si="0"/>
        <v>-</v>
      </c>
    </row>
    <row r="22" spans="2:7" x14ac:dyDescent="0.25">
      <c r="B22" s="5" t="s">
        <v>20</v>
      </c>
      <c r="C22" s="5"/>
      <c r="D22" s="5"/>
      <c r="E22" s="47">
        <v>47888.093999999997</v>
      </c>
      <c r="F22" s="45">
        <v>47044.087</v>
      </c>
      <c r="G22" s="38">
        <f t="shared" si="0"/>
        <v>1.7940766923588036E-2</v>
      </c>
    </row>
    <row r="23" spans="2:7" s="5" customFormat="1" x14ac:dyDescent="0.25">
      <c r="B23" s="21" t="s">
        <v>42</v>
      </c>
      <c r="C23" s="21"/>
      <c r="D23" s="21"/>
      <c r="E23" s="49">
        <v>496.89930277999997</v>
      </c>
      <c r="F23" s="46">
        <v>840.33214895000003</v>
      </c>
      <c r="G23" s="41">
        <f t="shared" si="0"/>
        <v>-0.40868702524248468</v>
      </c>
    </row>
    <row r="24" spans="2:7" x14ac:dyDescent="0.25">
      <c r="B24" s="54" t="s">
        <v>41</v>
      </c>
      <c r="C24" s="54"/>
      <c r="D24" s="54"/>
      <c r="E24" s="61">
        <v>47391.194697219995</v>
      </c>
      <c r="F24" s="62">
        <v>46203.754851049998</v>
      </c>
      <c r="G24" s="63">
        <f t="shared" si="0"/>
        <v>2.5700072429135412E-2</v>
      </c>
    </row>
    <row r="25" spans="2:7" s="19" customFormat="1" x14ac:dyDescent="0.25">
      <c r="B25" s="1" t="s">
        <v>21</v>
      </c>
      <c r="C25" s="1"/>
      <c r="D25" s="1"/>
      <c r="E25" s="48">
        <v>26716.106931639999</v>
      </c>
      <c r="F25" s="28">
        <v>27821.242301250004</v>
      </c>
      <c r="G25" s="29">
        <f t="shared" si="0"/>
        <v>-3.9722718261231305E-2</v>
      </c>
    </row>
    <row r="26" spans="2:7" x14ac:dyDescent="0.25">
      <c r="B26" s="5" t="s">
        <v>22</v>
      </c>
      <c r="C26" s="5"/>
      <c r="D26" s="5"/>
      <c r="E26" s="47">
        <v>74107.30162885999</v>
      </c>
      <c r="F26" s="45">
        <v>74024.997152299999</v>
      </c>
      <c r="G26" s="38">
        <f t="shared" si="0"/>
        <v>1.1118470749909015E-3</v>
      </c>
    </row>
    <row r="27" spans="2:7" s="5" customFormat="1" x14ac:dyDescent="0.25">
      <c r="B27" s="1" t="s">
        <v>23</v>
      </c>
      <c r="C27" s="1"/>
      <c r="D27" s="1"/>
      <c r="E27" s="48">
        <v>121931.70162886</v>
      </c>
      <c r="F27" s="28">
        <v>121665.13115229999</v>
      </c>
      <c r="G27" s="29">
        <f t="shared" si="0"/>
        <v>2.1910178704063199E-3</v>
      </c>
    </row>
    <row r="28" spans="2:7" x14ac:dyDescent="0.25">
      <c r="B28" s="5" t="s">
        <v>24</v>
      </c>
      <c r="C28" s="5"/>
      <c r="D28" s="5"/>
      <c r="E28" s="47">
        <v>5879.8050000000003</v>
      </c>
      <c r="F28" s="45">
        <v>5843.3230000000003</v>
      </c>
      <c r="G28" s="38">
        <f t="shared" si="0"/>
        <v>6.2433652906059844E-3</v>
      </c>
    </row>
    <row r="29" spans="2:7" x14ac:dyDescent="0.25">
      <c r="E29" s="12"/>
    </row>
    <row r="34" spans="2:7" ht="17.25" x14ac:dyDescent="0.3">
      <c r="B34" s="6" t="s">
        <v>25</v>
      </c>
      <c r="F34" s="4"/>
    </row>
    <row r="35" spans="2:7" x14ac:dyDescent="0.25">
      <c r="B35" s="73" t="s">
        <v>47</v>
      </c>
      <c r="F35" s="4"/>
    </row>
    <row r="36" spans="2:7" x14ac:dyDescent="0.25">
      <c r="B36" s="7"/>
      <c r="C36" s="7"/>
      <c r="D36" s="7"/>
      <c r="E36" s="8" t="str">
        <f>+E14</f>
        <v>3T22</v>
      </c>
      <c r="F36" s="9" t="s">
        <v>147</v>
      </c>
      <c r="G36" s="9" t="s">
        <v>0</v>
      </c>
    </row>
    <row r="37" spans="2:7" x14ac:dyDescent="0.25">
      <c r="B37" s="60" t="s">
        <v>13</v>
      </c>
      <c r="C37" s="60"/>
      <c r="D37" s="60"/>
      <c r="E37" s="47">
        <f t="shared" ref="E37:E50" si="1">+E15</f>
        <v>64964.287999999993</v>
      </c>
      <c r="F37" s="45">
        <v>66811.732999999993</v>
      </c>
      <c r="G37" s="38">
        <f>IF(ISERROR($E37/F37),"-",ABS($E37)/ABS(F37)-1)</f>
        <v>-2.7651505462371384E-2</v>
      </c>
    </row>
    <row r="38" spans="2:7" x14ac:dyDescent="0.25">
      <c r="B38" s="1" t="s">
        <v>14</v>
      </c>
      <c r="C38" s="19"/>
      <c r="D38" s="19"/>
      <c r="E38" s="48">
        <f t="shared" si="1"/>
        <v>7051.6980000000003</v>
      </c>
      <c r="F38" s="28">
        <v>6365.3390000000009</v>
      </c>
      <c r="G38" s="29">
        <f t="shared" ref="G38:G50" si="2">IF(ISERROR($E38/F38),"-",ABS($E38)/ABS(F38)-1)</f>
        <v>0.10782756425070206</v>
      </c>
    </row>
    <row r="39" spans="2:7" x14ac:dyDescent="0.25">
      <c r="B39" s="1" t="s">
        <v>16</v>
      </c>
      <c r="E39" s="48">
        <f t="shared" si="1"/>
        <v>1362.847</v>
      </c>
      <c r="F39" s="28">
        <v>1409.0830000000001</v>
      </c>
      <c r="G39" s="29">
        <f t="shared" si="2"/>
        <v>-3.2812829336526073E-2</v>
      </c>
    </row>
    <row r="40" spans="2:7" x14ac:dyDescent="0.25">
      <c r="B40" s="1" t="s">
        <v>17</v>
      </c>
      <c r="E40" s="48">
        <f t="shared" si="1"/>
        <v>149.79300000000001</v>
      </c>
      <c r="F40" s="28">
        <v>181.661</v>
      </c>
      <c r="G40" s="29">
        <f t="shared" si="2"/>
        <v>-0.17542565547916167</v>
      </c>
    </row>
    <row r="41" spans="2:7" x14ac:dyDescent="0.25">
      <c r="B41" s="5" t="s">
        <v>39</v>
      </c>
      <c r="C41" s="5"/>
      <c r="D41" s="5"/>
      <c r="E41" s="47">
        <f t="shared" si="1"/>
        <v>47139.186999999998</v>
      </c>
      <c r="F41" s="45">
        <v>48413.423000000003</v>
      </c>
      <c r="G41" s="38">
        <f t="shared" si="2"/>
        <v>-2.6319890663380807E-2</v>
      </c>
    </row>
    <row r="42" spans="2:7" x14ac:dyDescent="0.25">
      <c r="B42" s="1" t="s">
        <v>40</v>
      </c>
      <c r="E42" s="48">
        <f t="shared" si="1"/>
        <v>2121.6640000000002</v>
      </c>
      <c r="F42" s="28">
        <v>2171.9769999999999</v>
      </c>
      <c r="G42" s="29">
        <f t="shared" si="2"/>
        <v>-2.3164609938318703E-2</v>
      </c>
    </row>
    <row r="43" spans="2:7" s="21" customFormat="1" x14ac:dyDescent="0.25">
      <c r="B43" s="21" t="s">
        <v>19</v>
      </c>
      <c r="E43" s="22">
        <f t="shared" si="1"/>
        <v>0</v>
      </c>
      <c r="F43" s="23">
        <v>0</v>
      </c>
      <c r="G43" s="65" t="str">
        <f t="shared" si="2"/>
        <v>-</v>
      </c>
    </row>
    <row r="44" spans="2:7" x14ac:dyDescent="0.25">
      <c r="B44" s="5" t="s">
        <v>20</v>
      </c>
      <c r="C44" s="5"/>
      <c r="D44" s="5"/>
      <c r="E44" s="47">
        <f t="shared" si="1"/>
        <v>47888.093999999997</v>
      </c>
      <c r="F44" s="45">
        <v>49298.491999999998</v>
      </c>
      <c r="G44" s="38">
        <f t="shared" si="2"/>
        <v>-2.8609353811471561E-2</v>
      </c>
    </row>
    <row r="45" spans="2:7" x14ac:dyDescent="0.25">
      <c r="B45" s="21" t="s">
        <v>42</v>
      </c>
      <c r="C45" s="21"/>
      <c r="D45" s="21"/>
      <c r="E45" s="49">
        <f t="shared" si="1"/>
        <v>496.89930277999997</v>
      </c>
      <c r="F45" s="46">
        <v>814.96486304000007</v>
      </c>
      <c r="G45" s="41">
        <f t="shared" si="2"/>
        <v>-0.39028131725034731</v>
      </c>
    </row>
    <row r="46" spans="2:7" x14ac:dyDescent="0.25">
      <c r="B46" s="54" t="s">
        <v>41</v>
      </c>
      <c r="C46" s="54"/>
      <c r="D46" s="54"/>
      <c r="E46" s="61">
        <f t="shared" si="1"/>
        <v>47391.194697219995</v>
      </c>
      <c r="F46" s="62">
        <v>48483.527136960001</v>
      </c>
      <c r="G46" s="63">
        <f t="shared" si="2"/>
        <v>-2.2529970574424185E-2</v>
      </c>
    </row>
    <row r="47" spans="2:7" x14ac:dyDescent="0.25">
      <c r="B47" s="1" t="s">
        <v>21</v>
      </c>
      <c r="E47" s="48">
        <f t="shared" si="1"/>
        <v>26716.106931639999</v>
      </c>
      <c r="F47" s="28">
        <v>26859.52011569</v>
      </c>
      <c r="G47" s="29">
        <f t="shared" si="2"/>
        <v>-5.3393799826760846E-3</v>
      </c>
    </row>
    <row r="48" spans="2:7" x14ac:dyDescent="0.25">
      <c r="B48" s="5" t="s">
        <v>22</v>
      </c>
      <c r="C48" s="5"/>
      <c r="D48" s="5"/>
      <c r="E48" s="47">
        <f t="shared" si="1"/>
        <v>74107.30162885999</v>
      </c>
      <c r="F48" s="45">
        <v>75343.047252649994</v>
      </c>
      <c r="G48" s="38">
        <f t="shared" si="2"/>
        <v>-1.6401588054251959E-2</v>
      </c>
    </row>
    <row r="49" spans="2:7" x14ac:dyDescent="0.25">
      <c r="B49" s="1" t="s">
        <v>23</v>
      </c>
      <c r="E49" s="48">
        <f t="shared" si="1"/>
        <v>121931.70162886</v>
      </c>
      <c r="F49" s="28">
        <v>124583.29425265</v>
      </c>
      <c r="G49" s="29">
        <f t="shared" si="2"/>
        <v>-2.1283693288866479E-2</v>
      </c>
    </row>
    <row r="50" spans="2:7" x14ac:dyDescent="0.25">
      <c r="B50" s="5" t="s">
        <v>24</v>
      </c>
      <c r="C50" s="5"/>
      <c r="D50" s="5"/>
      <c r="E50" s="47">
        <f t="shared" si="1"/>
        <v>5879.8050000000003</v>
      </c>
      <c r="F50" s="45">
        <v>5792.4989999999998</v>
      </c>
      <c r="G50" s="38">
        <f t="shared" si="2"/>
        <v>1.5072251199352849E-2</v>
      </c>
    </row>
  </sheetData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G39"/>
  <sheetViews>
    <sheetView showRowColHeaders="0" zoomScale="90" zoomScaleNormal="90" workbookViewId="0"/>
  </sheetViews>
  <sheetFormatPr baseColWidth="10" defaultRowHeight="15" x14ac:dyDescent="0.25"/>
  <cols>
    <col min="1" max="4" width="11.42578125" style="1"/>
    <col min="5" max="6" width="17.5703125" style="1" customWidth="1"/>
    <col min="7" max="7" width="11.42578125" style="4"/>
    <col min="8" max="16384" width="11.42578125" style="1"/>
  </cols>
  <sheetData>
    <row r="9" spans="2:7" ht="23.25" x14ac:dyDescent="0.35">
      <c r="B9" s="16" t="s">
        <v>26</v>
      </c>
    </row>
    <row r="12" spans="2:7" ht="17.25" x14ac:dyDescent="0.3">
      <c r="B12" s="6" t="s">
        <v>12</v>
      </c>
      <c r="F12" s="4"/>
    </row>
    <row r="13" spans="2:7" x14ac:dyDescent="0.25">
      <c r="B13" s="13"/>
      <c r="F13" s="4"/>
    </row>
    <row r="14" spans="2:7" x14ac:dyDescent="0.25">
      <c r="B14" s="7"/>
      <c r="C14" s="7"/>
      <c r="D14" s="7"/>
      <c r="E14" s="8" t="str">
        <f>+'KF-B'!E14</f>
        <v>3T22</v>
      </c>
      <c r="F14" s="9" t="str">
        <f>+'KF-B'!F14</f>
        <v>3T21</v>
      </c>
      <c r="G14" s="9" t="s">
        <v>0</v>
      </c>
    </row>
    <row r="15" spans="2:7" x14ac:dyDescent="0.25">
      <c r="B15" s="1" t="s">
        <v>1</v>
      </c>
      <c r="E15" s="30">
        <v>4.9912452184242978E-2</v>
      </c>
      <c r="F15" s="31">
        <v>3.4603313665262807E-2</v>
      </c>
      <c r="G15" s="32" t="str">
        <f>IF(ISERROR($E15-F15),"-",CONCATENATE((FIXED($E15-F15,4)*10000)," pbs"))</f>
        <v>153 pbs</v>
      </c>
    </row>
    <row r="16" spans="2:7" x14ac:dyDescent="0.25">
      <c r="B16" s="1" t="s">
        <v>4</v>
      </c>
      <c r="E16" s="30">
        <v>5.3599668118934504E-2</v>
      </c>
      <c r="F16" s="31">
        <v>3.705787451573337E-2</v>
      </c>
      <c r="G16" s="32" t="str">
        <f t="shared" ref="G16:G19" si="0">IF(ISERROR($E16-F16),"-",CONCATENATE((FIXED($E16-F16,4)*10000)," pbs"))</f>
        <v>165 pbs</v>
      </c>
    </row>
    <row r="17" spans="2:7" x14ac:dyDescent="0.25">
      <c r="B17" s="1" t="s">
        <v>2</v>
      </c>
      <c r="E17" s="30">
        <v>4.423867421873097E-3</v>
      </c>
      <c r="F17" s="31">
        <v>3.0521604644692538E-3</v>
      </c>
      <c r="G17" s="32" t="str">
        <f t="shared" si="0"/>
        <v>14 pbs</v>
      </c>
    </row>
    <row r="18" spans="2:7" x14ac:dyDescent="0.25">
      <c r="B18" s="1" t="s">
        <v>3</v>
      </c>
      <c r="E18" s="30">
        <v>9.6432407208799659E-3</v>
      </c>
      <c r="F18" s="31">
        <v>6.4598715888455867E-3</v>
      </c>
      <c r="G18" s="32" t="str">
        <f t="shared" si="0"/>
        <v>32 pbs</v>
      </c>
    </row>
    <row r="19" spans="2:7" x14ac:dyDescent="0.25">
      <c r="B19" s="1" t="s">
        <v>43</v>
      </c>
      <c r="E19" s="30">
        <v>0.50552792210405129</v>
      </c>
      <c r="F19" s="31">
        <v>0.54626326071942677</v>
      </c>
      <c r="G19" s="32" t="str">
        <f t="shared" si="0"/>
        <v>-407 pbs</v>
      </c>
    </row>
    <row r="20" spans="2:7" x14ac:dyDescent="0.25">
      <c r="F20" s="11"/>
    </row>
    <row r="21" spans="2:7" x14ac:dyDescent="0.25">
      <c r="F21" s="11"/>
    </row>
    <row r="22" spans="2:7" x14ac:dyDescent="0.25">
      <c r="F22" s="12"/>
    </row>
    <row r="23" spans="2:7" x14ac:dyDescent="0.25">
      <c r="F23" s="12"/>
    </row>
    <row r="28" spans="2:7" ht="17.25" x14ac:dyDescent="0.3">
      <c r="B28" s="6" t="s">
        <v>25</v>
      </c>
      <c r="F28" s="4"/>
    </row>
    <row r="29" spans="2:7" x14ac:dyDescent="0.25">
      <c r="B29" s="13"/>
      <c r="F29" s="4"/>
    </row>
    <row r="30" spans="2:7" x14ac:dyDescent="0.25">
      <c r="B30" s="7"/>
      <c r="C30" s="7"/>
      <c r="D30" s="7"/>
      <c r="E30" s="8" t="str">
        <f t="shared" ref="E30:E35" si="1">+E14</f>
        <v>3T22</v>
      </c>
      <c r="F30" s="9" t="str">
        <f>+'KF-B'!F36</f>
        <v>2T22</v>
      </c>
      <c r="G30" s="9" t="s">
        <v>0</v>
      </c>
    </row>
    <row r="31" spans="2:7" x14ac:dyDescent="0.25">
      <c r="B31" s="1" t="s">
        <v>1</v>
      </c>
      <c r="E31" s="30">
        <f t="shared" si="1"/>
        <v>4.9912452184242978E-2</v>
      </c>
      <c r="F31" s="31">
        <v>4.3747254979464287E-2</v>
      </c>
      <c r="G31" s="32" t="str">
        <f t="shared" ref="G31:G35" si="2">IF(ISERROR($E31-F31),"-",CONCATENATE((FIXED($E31-F31,4)*10000)," pbs"))</f>
        <v>62 pbs</v>
      </c>
    </row>
    <row r="32" spans="2:7" x14ac:dyDescent="0.25">
      <c r="B32" s="1" t="s">
        <v>4</v>
      </c>
      <c r="E32" s="30">
        <f t="shared" si="1"/>
        <v>5.3599668118934504E-2</v>
      </c>
      <c r="F32" s="31">
        <v>4.6935105670330358E-2</v>
      </c>
      <c r="G32" s="32" t="str">
        <f t="shared" si="2"/>
        <v>67 pbs</v>
      </c>
    </row>
    <row r="33" spans="2:7" x14ac:dyDescent="0.25">
      <c r="B33" s="1" t="s">
        <v>2</v>
      </c>
      <c r="E33" s="30">
        <f t="shared" si="1"/>
        <v>4.423867421873097E-3</v>
      </c>
      <c r="F33" s="31">
        <v>3.8876923125959867E-3</v>
      </c>
      <c r="G33" s="32" t="str">
        <f t="shared" si="2"/>
        <v>5 pbs</v>
      </c>
    </row>
    <row r="34" spans="2:7" x14ac:dyDescent="0.25">
      <c r="B34" s="1" t="s">
        <v>3</v>
      </c>
      <c r="E34" s="30">
        <f t="shared" si="1"/>
        <v>9.6432407208799659E-3</v>
      </c>
      <c r="F34" s="31">
        <v>8.4232126210414416E-3</v>
      </c>
      <c r="G34" s="32" t="str">
        <f t="shared" si="2"/>
        <v>12 pbs</v>
      </c>
    </row>
    <row r="35" spans="2:7" x14ac:dyDescent="0.25">
      <c r="B35" s="1" t="s">
        <v>43</v>
      </c>
      <c r="E35" s="30">
        <f t="shared" si="1"/>
        <v>0.50552792210405129</v>
      </c>
      <c r="F35" s="31">
        <v>0.51592879516842438</v>
      </c>
      <c r="G35" s="32" t="str">
        <f t="shared" si="2"/>
        <v>-104 pbs</v>
      </c>
    </row>
    <row r="36" spans="2:7" x14ac:dyDescent="0.25">
      <c r="F36" s="11"/>
    </row>
    <row r="37" spans="2:7" x14ac:dyDescent="0.25">
      <c r="F37" s="11"/>
    </row>
    <row r="38" spans="2:7" x14ac:dyDescent="0.25">
      <c r="F38" s="12"/>
    </row>
    <row r="39" spans="2:7" x14ac:dyDescent="0.25">
      <c r="F39" s="12"/>
    </row>
  </sheetData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J40"/>
  <sheetViews>
    <sheetView showRowColHeaders="0" zoomScale="90" zoomScaleNormal="90" workbookViewId="0"/>
  </sheetViews>
  <sheetFormatPr baseColWidth="10" defaultRowHeight="15" x14ac:dyDescent="0.25"/>
  <cols>
    <col min="1" max="4" width="11.42578125" style="1"/>
    <col min="5" max="6" width="17.5703125" style="1" customWidth="1"/>
    <col min="7" max="7" width="11.42578125" style="4"/>
    <col min="8" max="16384" width="11.42578125" style="1"/>
  </cols>
  <sheetData>
    <row r="9" spans="2:7" ht="23.25" x14ac:dyDescent="0.35">
      <c r="B9" s="2" t="s">
        <v>27</v>
      </c>
    </row>
    <row r="12" spans="2:7" ht="17.25" x14ac:dyDescent="0.3">
      <c r="B12" s="6" t="s">
        <v>12</v>
      </c>
      <c r="F12" s="4"/>
    </row>
    <row r="13" spans="2:7" x14ac:dyDescent="0.25">
      <c r="B13" s="13"/>
      <c r="F13" s="4"/>
    </row>
    <row r="14" spans="2:7" x14ac:dyDescent="0.25">
      <c r="B14" s="7"/>
      <c r="C14" s="7"/>
      <c r="D14" s="7"/>
      <c r="E14" s="8" t="str">
        <f>+'KF-B'!E14</f>
        <v>3T22</v>
      </c>
      <c r="F14" s="9" t="str">
        <f>+'KF-B'!F14</f>
        <v>3T21</v>
      </c>
      <c r="G14" s="9" t="s">
        <v>0</v>
      </c>
    </row>
    <row r="15" spans="2:7" x14ac:dyDescent="0.25">
      <c r="B15" s="1" t="s">
        <v>28</v>
      </c>
      <c r="E15" s="30">
        <v>0.17067254374154903</v>
      </c>
      <c r="F15" s="31">
        <v>0.17616633040605792</v>
      </c>
      <c r="G15" s="32" t="str">
        <f>IF(ISERROR($E15-F15),"-",CONCATENATE((FIXED($E15-F15,4)*10000)," pbs"))</f>
        <v>-55 pbs</v>
      </c>
    </row>
    <row r="16" spans="2:7" x14ac:dyDescent="0.25">
      <c r="B16" s="1" t="s">
        <v>29</v>
      </c>
      <c r="E16" s="30">
        <v>0.17067254374154903</v>
      </c>
      <c r="F16" s="31">
        <v>0.17616633040605792</v>
      </c>
      <c r="G16" s="32" t="str">
        <f t="shared" ref="G16:G23" si="0">IF(ISERROR($E16-F16),"-",CONCATENATE((FIXED($E16-F16,4)*10000)," pbs"))</f>
        <v>-55 pbs</v>
      </c>
    </row>
    <row r="17" spans="2:9" x14ac:dyDescent="0.25">
      <c r="B17" s="1" t="s">
        <v>44</v>
      </c>
      <c r="E17" s="30">
        <v>0.17067254374154903</v>
      </c>
      <c r="F17" s="31">
        <v>0.17616633040605792</v>
      </c>
      <c r="G17" s="32" t="str">
        <f t="shared" si="0"/>
        <v>-55 pbs</v>
      </c>
    </row>
    <row r="18" spans="2:9" x14ac:dyDescent="0.25">
      <c r="B18" s="1" t="s">
        <v>31</v>
      </c>
      <c r="E18" s="30" t="s">
        <v>154</v>
      </c>
      <c r="F18" s="31">
        <v>8.5187301561239076E-2</v>
      </c>
      <c r="G18" s="32" t="str">
        <f t="shared" si="0"/>
        <v>-</v>
      </c>
    </row>
    <row r="19" spans="2:9" s="21" customFormat="1" x14ac:dyDescent="0.25">
      <c r="B19" s="21" t="s">
        <v>9</v>
      </c>
      <c r="E19" s="57">
        <v>0.16685214279662566</v>
      </c>
      <c r="F19" s="58">
        <v>0.17183961460611433</v>
      </c>
      <c r="G19" s="32" t="str">
        <f t="shared" si="0"/>
        <v>-50 pbs</v>
      </c>
    </row>
    <row r="20" spans="2:9" s="21" customFormat="1" x14ac:dyDescent="0.25">
      <c r="B20" s="21" t="s">
        <v>45</v>
      </c>
      <c r="E20" s="57" t="s">
        <v>154</v>
      </c>
      <c r="F20" s="58">
        <v>8.3217904135207105E-2</v>
      </c>
      <c r="G20" s="32" t="str">
        <f t="shared" si="0"/>
        <v>-</v>
      </c>
    </row>
    <row r="21" spans="2:9" x14ac:dyDescent="0.25">
      <c r="B21" s="1" t="s">
        <v>5</v>
      </c>
      <c r="E21" s="30">
        <v>2.1041775269763461</v>
      </c>
      <c r="F21" s="31">
        <v>2.1153312316255284</v>
      </c>
      <c r="G21" s="32" t="str">
        <f t="shared" si="0"/>
        <v>-112 pbs</v>
      </c>
    </row>
    <row r="22" spans="2:9" x14ac:dyDescent="0.25">
      <c r="B22" s="1" t="s">
        <v>6</v>
      </c>
      <c r="E22" s="30">
        <v>1.3560988987062712</v>
      </c>
      <c r="F22" s="31">
        <v>1.3692710215441231</v>
      </c>
      <c r="G22" s="32" t="str">
        <f t="shared" si="0"/>
        <v>-132 pbs</v>
      </c>
    </row>
    <row r="23" spans="2:9" x14ac:dyDescent="0.25">
      <c r="B23" s="1" t="s">
        <v>10</v>
      </c>
      <c r="E23" s="30">
        <v>0.99276558173393548</v>
      </c>
      <c r="F23" s="31">
        <v>1.0134796562214479</v>
      </c>
      <c r="G23" s="32" t="str">
        <f t="shared" si="0"/>
        <v>-207 pbs</v>
      </c>
      <c r="I23" s="78"/>
    </row>
    <row r="29" spans="2:9" ht="17.25" x14ac:dyDescent="0.3">
      <c r="B29" s="6" t="s">
        <v>25</v>
      </c>
      <c r="F29" s="4"/>
    </row>
    <row r="30" spans="2:9" x14ac:dyDescent="0.25">
      <c r="B30" s="13"/>
      <c r="F30" s="4"/>
    </row>
    <row r="31" spans="2:9" x14ac:dyDescent="0.25">
      <c r="B31" s="7"/>
      <c r="C31" s="7"/>
      <c r="D31" s="7"/>
      <c r="E31" s="8" t="str">
        <f>+E14</f>
        <v>3T22</v>
      </c>
      <c r="F31" s="9" t="str">
        <f>+'KF-B'!F36</f>
        <v>2T22</v>
      </c>
      <c r="G31" s="9" t="s">
        <v>0</v>
      </c>
    </row>
    <row r="32" spans="2:9" x14ac:dyDescent="0.25">
      <c r="B32" s="1" t="s">
        <v>28</v>
      </c>
      <c r="E32" s="30">
        <f t="shared" ref="E32:E40" si="1">+E15</f>
        <v>0.17067254374154903</v>
      </c>
      <c r="F32" s="31">
        <v>0.16979936586090513</v>
      </c>
      <c r="G32" s="32" t="str">
        <f>IF(ISERROR($E32-F32),"-",CONCATENATE((FIXED($E32-F32,4)*10000)," pbs"))</f>
        <v>9 pbs</v>
      </c>
    </row>
    <row r="33" spans="2:10" x14ac:dyDescent="0.25">
      <c r="B33" s="1" t="s">
        <v>29</v>
      </c>
      <c r="E33" s="30">
        <f t="shared" si="1"/>
        <v>0.17067254374154903</v>
      </c>
      <c r="F33" s="31">
        <v>0.16979936586090513</v>
      </c>
      <c r="G33" s="32" t="str">
        <f t="shared" ref="G33:G40" si="2">IF(ISERROR($E33-F33),"-",CONCATENATE((FIXED($E33-F33,4)*10000)," pbs"))</f>
        <v>9 pbs</v>
      </c>
    </row>
    <row r="34" spans="2:10" x14ac:dyDescent="0.25">
      <c r="B34" s="1" t="s">
        <v>30</v>
      </c>
      <c r="E34" s="30">
        <f t="shared" si="1"/>
        <v>0.17067254374154903</v>
      </c>
      <c r="F34" s="31">
        <v>0.16979936586090513</v>
      </c>
      <c r="G34" s="32" t="str">
        <f t="shared" si="2"/>
        <v>9 pbs</v>
      </c>
    </row>
    <row r="35" spans="2:10" s="21" customFormat="1" x14ac:dyDescent="0.25">
      <c r="B35" s="1" t="s">
        <v>31</v>
      </c>
      <c r="C35" s="1"/>
      <c r="D35" s="1"/>
      <c r="E35" s="30" t="str">
        <f t="shared" si="1"/>
        <v>nd</v>
      </c>
      <c r="F35" s="31">
        <v>7.5035038519473476E-2</v>
      </c>
      <c r="G35" s="32" t="str">
        <f t="shared" si="2"/>
        <v>-</v>
      </c>
    </row>
    <row r="36" spans="2:10" s="21" customFormat="1" x14ac:dyDescent="0.25">
      <c r="B36" s="21" t="s">
        <v>9</v>
      </c>
      <c r="E36" s="57">
        <f t="shared" si="1"/>
        <v>0.16685214279662566</v>
      </c>
      <c r="F36" s="58">
        <v>0.16639510157565629</v>
      </c>
      <c r="G36" s="32" t="str">
        <f t="shared" si="2"/>
        <v>5 pbs</v>
      </c>
    </row>
    <row r="37" spans="2:10" x14ac:dyDescent="0.25">
      <c r="B37" s="21" t="s">
        <v>45</v>
      </c>
      <c r="C37" s="21"/>
      <c r="D37" s="21"/>
      <c r="E37" s="57" t="str">
        <f t="shared" si="1"/>
        <v>nd</v>
      </c>
      <c r="F37" s="58">
        <v>7.3691195898419257E-2</v>
      </c>
      <c r="G37" s="32" t="str">
        <f t="shared" si="2"/>
        <v>-</v>
      </c>
    </row>
    <row r="38" spans="2:10" x14ac:dyDescent="0.25">
      <c r="B38" s="1" t="s">
        <v>5</v>
      </c>
      <c r="E38" s="30">
        <f t="shared" si="1"/>
        <v>2.1041775269763461</v>
      </c>
      <c r="F38" s="31">
        <v>1.8564400082266415</v>
      </c>
      <c r="G38" s="32" t="str">
        <f t="shared" si="2"/>
        <v>2477 pbs</v>
      </c>
      <c r="J38" s="78"/>
    </row>
    <row r="39" spans="2:10" x14ac:dyDescent="0.25">
      <c r="B39" s="1" t="s">
        <v>6</v>
      </c>
      <c r="E39" s="30">
        <f t="shared" si="1"/>
        <v>1.3560988987062712</v>
      </c>
      <c r="F39" s="31">
        <v>1.3715535486144366</v>
      </c>
      <c r="G39" s="32" t="str">
        <f t="shared" si="2"/>
        <v>-155 pbs</v>
      </c>
    </row>
    <row r="40" spans="2:10" x14ac:dyDescent="0.25">
      <c r="B40" s="1" t="s">
        <v>10</v>
      </c>
      <c r="E40" s="30">
        <f t="shared" si="1"/>
        <v>0.99276558173393548</v>
      </c>
      <c r="F40" s="31">
        <v>0.9985119869758643</v>
      </c>
      <c r="G40" s="32" t="str">
        <f t="shared" si="2"/>
        <v>-57 pbs</v>
      </c>
    </row>
  </sheetData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I56"/>
  <sheetViews>
    <sheetView showRowColHeaders="0" zoomScale="90" zoomScaleNormal="90" workbookViewId="0"/>
  </sheetViews>
  <sheetFormatPr baseColWidth="10" defaultRowHeight="15" x14ac:dyDescent="0.25"/>
  <cols>
    <col min="1" max="4" width="11.42578125" style="1"/>
    <col min="5" max="6" width="17.5703125" style="1" customWidth="1"/>
    <col min="7" max="7" width="11.42578125" style="4"/>
    <col min="8" max="16384" width="11.42578125" style="1"/>
  </cols>
  <sheetData>
    <row r="9" spans="2:9" ht="23.25" x14ac:dyDescent="0.35">
      <c r="B9" s="2" t="s">
        <v>77</v>
      </c>
    </row>
    <row r="12" spans="2:9" ht="17.25" x14ac:dyDescent="0.3">
      <c r="B12" s="6" t="s">
        <v>12</v>
      </c>
      <c r="F12" s="4"/>
    </row>
    <row r="13" spans="2:9" x14ac:dyDescent="0.25">
      <c r="B13" s="74" t="s">
        <v>48</v>
      </c>
      <c r="F13" s="4"/>
    </row>
    <row r="14" spans="2:9" x14ac:dyDescent="0.25">
      <c r="B14" s="7"/>
      <c r="C14" s="7"/>
      <c r="D14" s="7"/>
      <c r="E14" s="8" t="str">
        <f>+'KF-B'!E14</f>
        <v>3T22</v>
      </c>
      <c r="F14" s="9" t="str">
        <f>+'KF-B'!F14</f>
        <v>3T21</v>
      </c>
      <c r="G14" s="9" t="s">
        <v>0</v>
      </c>
    </row>
    <row r="15" spans="2:9" x14ac:dyDescent="0.25">
      <c r="B15" s="1" t="s">
        <v>32</v>
      </c>
      <c r="E15" s="33">
        <v>5028</v>
      </c>
      <c r="F15" s="34">
        <v>5231</v>
      </c>
      <c r="G15" s="35">
        <f t="shared" ref="G15:G20" si="0">IF(ISERROR($E15/F15),"-",$E15/F15-1)</f>
        <v>-3.8807111450965381E-2</v>
      </c>
      <c r="H15" s="12"/>
      <c r="I15" s="12"/>
    </row>
    <row r="16" spans="2:9" x14ac:dyDescent="0.25">
      <c r="B16" s="1" t="s">
        <v>33</v>
      </c>
      <c r="E16" s="33">
        <v>733</v>
      </c>
      <c r="F16" s="34">
        <v>798</v>
      </c>
      <c r="G16" s="35">
        <f t="shared" si="0"/>
        <v>-8.1453634085213E-2</v>
      </c>
      <c r="H16" s="12"/>
      <c r="I16" s="12"/>
    </row>
    <row r="17" spans="2:9" x14ac:dyDescent="0.25">
      <c r="B17" s="1" t="s">
        <v>34</v>
      </c>
      <c r="E17" s="33">
        <v>2359883</v>
      </c>
      <c r="F17" s="34">
        <v>2404946</v>
      </c>
      <c r="G17" s="35">
        <f t="shared" si="0"/>
        <v>-1.8737634857497798E-2</v>
      </c>
      <c r="H17" s="12"/>
      <c r="I17" s="12"/>
    </row>
    <row r="18" spans="2:9" x14ac:dyDescent="0.25">
      <c r="B18" s="1" t="s">
        <v>35</v>
      </c>
      <c r="E18" s="33">
        <v>2223985</v>
      </c>
      <c r="F18" s="34">
        <v>2266943</v>
      </c>
      <c r="G18" s="35">
        <f t="shared" si="0"/>
        <v>-1.8949748626233665E-2</v>
      </c>
      <c r="H18" s="12"/>
      <c r="I18" s="12"/>
    </row>
    <row r="19" spans="2:9" x14ac:dyDescent="0.25">
      <c r="B19" s="1" t="s">
        <v>36</v>
      </c>
      <c r="E19" s="33">
        <v>135898</v>
      </c>
      <c r="F19" s="34">
        <v>138003</v>
      </c>
      <c r="G19" s="35">
        <f t="shared" si="0"/>
        <v>-1.5253291595110241E-2</v>
      </c>
      <c r="H19" s="12"/>
      <c r="I19" s="12"/>
    </row>
    <row r="20" spans="2:9" x14ac:dyDescent="0.25">
      <c r="B20" s="1" t="s">
        <v>37</v>
      </c>
      <c r="E20" s="33">
        <v>1523</v>
      </c>
      <c r="F20" s="34">
        <v>1637</v>
      </c>
      <c r="G20" s="35">
        <f t="shared" si="0"/>
        <v>-6.9639584605986515E-2</v>
      </c>
      <c r="H20" s="12"/>
      <c r="I20" s="12"/>
    </row>
    <row r="21" spans="2:9" x14ac:dyDescent="0.25">
      <c r="F21" s="14"/>
      <c r="G21" s="15"/>
      <c r="H21" s="12"/>
      <c r="I21" s="12"/>
    </row>
    <row r="22" spans="2:9" x14ac:dyDescent="0.25">
      <c r="F22" s="14"/>
      <c r="G22" s="15"/>
      <c r="H22" s="12"/>
      <c r="I22" s="12"/>
    </row>
    <row r="23" spans="2:9" x14ac:dyDescent="0.25">
      <c r="F23" s="12"/>
      <c r="H23" s="12"/>
      <c r="I23" s="12"/>
    </row>
    <row r="24" spans="2:9" x14ac:dyDescent="0.25">
      <c r="H24" s="12"/>
      <c r="I24" s="12"/>
    </row>
    <row r="25" spans="2:9" x14ac:dyDescent="0.25">
      <c r="H25" s="12"/>
      <c r="I25" s="12"/>
    </row>
    <row r="26" spans="2:9" x14ac:dyDescent="0.25">
      <c r="H26" s="12"/>
      <c r="I26" s="12"/>
    </row>
    <row r="27" spans="2:9" x14ac:dyDescent="0.25">
      <c r="H27" s="12"/>
      <c r="I27" s="12"/>
    </row>
    <row r="28" spans="2:9" ht="17.25" x14ac:dyDescent="0.3">
      <c r="B28" s="6" t="s">
        <v>25</v>
      </c>
      <c r="F28" s="4"/>
      <c r="H28" s="12"/>
      <c r="I28" s="12"/>
    </row>
    <row r="29" spans="2:9" x14ac:dyDescent="0.25">
      <c r="B29" s="74" t="s">
        <v>48</v>
      </c>
      <c r="F29" s="4"/>
      <c r="H29" s="12"/>
      <c r="I29" s="12"/>
    </row>
    <row r="30" spans="2:9" x14ac:dyDescent="0.25">
      <c r="B30" s="7"/>
      <c r="C30" s="7"/>
      <c r="D30" s="7"/>
      <c r="E30" s="8" t="str">
        <f>+E14</f>
        <v>3T22</v>
      </c>
      <c r="F30" s="9" t="str">
        <f>+'KF-B'!F36</f>
        <v>2T22</v>
      </c>
      <c r="G30" s="9" t="s">
        <v>0</v>
      </c>
      <c r="H30" s="12"/>
      <c r="I30" s="12"/>
    </row>
    <row r="31" spans="2:9" x14ac:dyDescent="0.25">
      <c r="B31" s="1" t="s">
        <v>32</v>
      </c>
      <c r="E31" s="33">
        <f t="shared" ref="E31:E36" si="1">+E15</f>
        <v>5028</v>
      </c>
      <c r="F31" s="34">
        <v>4989</v>
      </c>
      <c r="G31" s="35">
        <f t="shared" ref="G31:G36" si="2">IF(ISERROR($E31/F31),"-",$E31/F31-1)</f>
        <v>7.8171978352374882E-3</v>
      </c>
      <c r="H31" s="12"/>
      <c r="I31" s="12"/>
    </row>
    <row r="32" spans="2:9" x14ac:dyDescent="0.25">
      <c r="B32" s="1" t="s">
        <v>33</v>
      </c>
      <c r="E32" s="33">
        <f t="shared" si="1"/>
        <v>733</v>
      </c>
      <c r="F32" s="34">
        <v>737</v>
      </c>
      <c r="G32" s="35">
        <f t="shared" si="2"/>
        <v>-5.4274084124830146E-3</v>
      </c>
      <c r="H32" s="12"/>
      <c r="I32" s="12"/>
    </row>
    <row r="33" spans="2:9" x14ac:dyDescent="0.25">
      <c r="B33" s="1" t="s">
        <v>34</v>
      </c>
      <c r="E33" s="33">
        <f t="shared" si="1"/>
        <v>2359883</v>
      </c>
      <c r="F33" s="34">
        <v>2372879</v>
      </c>
      <c r="G33" s="35">
        <f t="shared" si="2"/>
        <v>-5.4768911520561847E-3</v>
      </c>
      <c r="H33" s="12"/>
      <c r="I33" s="12"/>
    </row>
    <row r="34" spans="2:9" x14ac:dyDescent="0.25">
      <c r="B34" s="1" t="s">
        <v>35</v>
      </c>
      <c r="E34" s="33">
        <f t="shared" si="1"/>
        <v>2223985</v>
      </c>
      <c r="F34" s="34">
        <v>2236371</v>
      </c>
      <c r="G34" s="35">
        <f t="shared" si="2"/>
        <v>-5.5384370482357559E-3</v>
      </c>
      <c r="H34" s="12"/>
      <c r="I34" s="12"/>
    </row>
    <row r="35" spans="2:9" x14ac:dyDescent="0.25">
      <c r="B35" s="1" t="s">
        <v>36</v>
      </c>
      <c r="E35" s="33">
        <f t="shared" si="1"/>
        <v>135898</v>
      </c>
      <c r="F35" s="34">
        <v>136508</v>
      </c>
      <c r="G35" s="35">
        <f t="shared" si="2"/>
        <v>-4.4686025727429524E-3</v>
      </c>
      <c r="H35" s="12"/>
      <c r="I35" s="12"/>
    </row>
    <row r="36" spans="2:9" x14ac:dyDescent="0.25">
      <c r="B36" s="1" t="s">
        <v>37</v>
      </c>
      <c r="E36" s="33">
        <f t="shared" si="1"/>
        <v>1523</v>
      </c>
      <c r="F36" s="34">
        <v>1544</v>
      </c>
      <c r="G36" s="35">
        <f t="shared" si="2"/>
        <v>-1.36010362694301E-2</v>
      </c>
      <c r="H36" s="12"/>
      <c r="I36" s="12"/>
    </row>
    <row r="37" spans="2:9" x14ac:dyDescent="0.25">
      <c r="F37" s="14"/>
      <c r="G37" s="15"/>
      <c r="H37" s="12"/>
      <c r="I37" s="12"/>
    </row>
    <row r="38" spans="2:9" x14ac:dyDescent="0.25">
      <c r="F38" s="14"/>
      <c r="G38" s="15"/>
      <c r="H38" s="12"/>
      <c r="I38" s="12"/>
    </row>
    <row r="39" spans="2:9" x14ac:dyDescent="0.25">
      <c r="F39" s="14"/>
      <c r="G39" s="15"/>
      <c r="H39" s="12"/>
      <c r="I39" s="12"/>
    </row>
    <row r="40" spans="2:9" x14ac:dyDescent="0.25">
      <c r="F40" s="14"/>
      <c r="G40" s="15"/>
      <c r="H40" s="12"/>
      <c r="I40" s="12"/>
    </row>
    <row r="41" spans="2:9" x14ac:dyDescent="0.25">
      <c r="F41" s="14"/>
      <c r="G41" s="15"/>
      <c r="H41" s="12"/>
      <c r="I41" s="12"/>
    </row>
    <row r="42" spans="2:9" x14ac:dyDescent="0.25">
      <c r="F42" s="14"/>
      <c r="G42" s="15"/>
      <c r="H42" s="12"/>
      <c r="I42" s="12"/>
    </row>
    <row r="43" spans="2:9" x14ac:dyDescent="0.25">
      <c r="F43" s="14"/>
      <c r="G43" s="15"/>
      <c r="H43" s="12"/>
      <c r="I43" s="12"/>
    </row>
    <row r="44" spans="2:9" x14ac:dyDescent="0.25">
      <c r="F44" s="14"/>
      <c r="G44" s="15"/>
      <c r="H44" s="12"/>
      <c r="I44" s="12"/>
    </row>
    <row r="45" spans="2:9" x14ac:dyDescent="0.25">
      <c r="F45" s="14"/>
      <c r="G45" s="15"/>
      <c r="H45" s="12"/>
      <c r="I45" s="12"/>
    </row>
    <row r="46" spans="2:9" x14ac:dyDescent="0.25">
      <c r="F46" s="14"/>
      <c r="G46" s="15"/>
      <c r="H46" s="12"/>
      <c r="I46" s="12"/>
    </row>
    <row r="47" spans="2:9" x14ac:dyDescent="0.25">
      <c r="F47" s="14"/>
      <c r="G47" s="15"/>
      <c r="H47" s="12"/>
      <c r="I47" s="12"/>
    </row>
    <row r="48" spans="2:9" x14ac:dyDescent="0.25">
      <c r="F48" s="14"/>
      <c r="G48" s="15"/>
      <c r="H48" s="12"/>
      <c r="I48" s="12"/>
    </row>
    <row r="49" spans="6:8" x14ac:dyDescent="0.25">
      <c r="F49" s="14"/>
      <c r="G49" s="15"/>
      <c r="H49" s="12"/>
    </row>
    <row r="50" spans="6:8" x14ac:dyDescent="0.25">
      <c r="F50" s="14"/>
      <c r="G50" s="15"/>
      <c r="H50" s="12"/>
    </row>
    <row r="51" spans="6:8" x14ac:dyDescent="0.25">
      <c r="F51" s="14"/>
      <c r="G51" s="15"/>
      <c r="H51" s="12"/>
    </row>
    <row r="52" spans="6:8" x14ac:dyDescent="0.25">
      <c r="F52" s="14"/>
      <c r="G52" s="15"/>
      <c r="H52" s="12"/>
    </row>
    <row r="53" spans="6:8" x14ac:dyDescent="0.25">
      <c r="F53" s="14"/>
      <c r="G53" s="15"/>
      <c r="H53" s="12"/>
    </row>
    <row r="54" spans="6:8" x14ac:dyDescent="0.25">
      <c r="F54" s="14"/>
      <c r="G54" s="15"/>
      <c r="H54" s="12"/>
    </row>
    <row r="55" spans="6:8" x14ac:dyDescent="0.25">
      <c r="F55" s="14"/>
      <c r="G55" s="15"/>
      <c r="H55" s="12"/>
    </row>
    <row r="56" spans="6:8" x14ac:dyDescent="0.25">
      <c r="F56" s="14"/>
      <c r="G56" s="15"/>
      <c r="H56" s="12"/>
    </row>
  </sheetData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K47"/>
  <sheetViews>
    <sheetView showRowColHeaders="0" zoomScale="90" zoomScaleNormal="90" workbookViewId="0"/>
  </sheetViews>
  <sheetFormatPr baseColWidth="10" defaultRowHeight="15" x14ac:dyDescent="0.25"/>
  <cols>
    <col min="1" max="7" width="11.42578125" style="1"/>
    <col min="8" max="9" width="17.5703125" style="1" customWidth="1"/>
    <col min="10" max="10" width="11.42578125" style="4"/>
    <col min="11" max="16384" width="11.42578125" style="1"/>
  </cols>
  <sheetData>
    <row r="9" spans="2:10" ht="23.25" x14ac:dyDescent="0.35">
      <c r="B9" s="16" t="s">
        <v>46</v>
      </c>
    </row>
    <row r="10" spans="2:10" x14ac:dyDescent="0.25">
      <c r="B10" s="74" t="s">
        <v>47</v>
      </c>
    </row>
    <row r="12" spans="2:10" ht="17.25" x14ac:dyDescent="0.3">
      <c r="B12" s="6"/>
      <c r="I12" s="4"/>
    </row>
    <row r="13" spans="2:10" x14ac:dyDescent="0.25">
      <c r="I13" s="4"/>
    </row>
    <row r="14" spans="2:10" x14ac:dyDescent="0.25">
      <c r="B14" s="7"/>
      <c r="C14" s="7"/>
      <c r="D14" s="7"/>
      <c r="E14" s="7"/>
      <c r="F14" s="7"/>
      <c r="G14" s="7"/>
      <c r="H14" s="8" t="str">
        <f>+'KF-B'!E14</f>
        <v>3T22</v>
      </c>
      <c r="I14" s="9" t="str">
        <f>+'KF-B'!F14</f>
        <v>3T21</v>
      </c>
      <c r="J14" s="9" t="s">
        <v>0</v>
      </c>
    </row>
    <row r="15" spans="2:10" x14ac:dyDescent="0.25">
      <c r="B15" s="5" t="s">
        <v>78</v>
      </c>
      <c r="C15" s="5"/>
      <c r="D15" s="5"/>
      <c r="E15" s="5"/>
      <c r="F15" s="5"/>
      <c r="G15" s="5"/>
      <c r="H15" s="17">
        <v>429.65899999999999</v>
      </c>
      <c r="I15" s="37">
        <v>418.21699999999998</v>
      </c>
      <c r="J15" s="38">
        <f>IF(ISERROR($H15/I15),"-",ABS($H15)/ABS(I15)-1)</f>
        <v>2.7359002623040141E-2</v>
      </c>
    </row>
    <row r="16" spans="2:10" x14ac:dyDescent="0.25">
      <c r="B16" s="1" t="s">
        <v>79</v>
      </c>
      <c r="H16" s="20">
        <v>36.606000000000002</v>
      </c>
      <c r="I16" s="25">
        <v>33.997999999999998</v>
      </c>
      <c r="J16" s="35">
        <f t="shared" ref="J16:J40" si="0">IF(ISERROR($H16/I16),"-",ABS($H16)/ABS(I16)-1)</f>
        <v>7.6710394729101905E-2</v>
      </c>
    </row>
    <row r="17" spans="2:11" x14ac:dyDescent="0.25">
      <c r="B17" s="1" t="s">
        <v>80</v>
      </c>
      <c r="H17" s="20">
        <v>12.177</v>
      </c>
      <c r="I17" s="25">
        <v>3.6869999999999998</v>
      </c>
      <c r="J17" s="35">
        <f t="shared" si="0"/>
        <v>2.3026851098454029</v>
      </c>
    </row>
    <row r="18" spans="2:11" x14ac:dyDescent="0.25">
      <c r="B18" s="5" t="s">
        <v>81</v>
      </c>
      <c r="C18" s="5"/>
      <c r="D18" s="5"/>
      <c r="E18" s="5"/>
      <c r="F18" s="5"/>
      <c r="G18" s="5"/>
      <c r="H18" s="17">
        <v>359.42700000000002</v>
      </c>
      <c r="I18" s="37">
        <v>340.74700000000001</v>
      </c>
      <c r="J18" s="38">
        <f t="shared" si="0"/>
        <v>5.4820732097421221E-2</v>
      </c>
    </row>
    <row r="19" spans="2:11" x14ac:dyDescent="0.25">
      <c r="B19" s="1" t="s">
        <v>82</v>
      </c>
      <c r="H19" s="20">
        <v>33.164999999999999</v>
      </c>
      <c r="I19" s="25">
        <v>0.104</v>
      </c>
      <c r="J19" s="35">
        <f t="shared" si="0"/>
        <v>317.89423076923077</v>
      </c>
    </row>
    <row r="20" spans="2:11" x14ac:dyDescent="0.25">
      <c r="B20" s="1" t="s">
        <v>83</v>
      </c>
      <c r="H20" s="20">
        <v>1.712</v>
      </c>
      <c r="I20" s="25">
        <v>1.1890000000000001</v>
      </c>
      <c r="J20" s="35">
        <f t="shared" si="0"/>
        <v>0.43986543313708992</v>
      </c>
    </row>
    <row r="21" spans="2:11" x14ac:dyDescent="0.25">
      <c r="B21" s="1" t="s">
        <v>98</v>
      </c>
      <c r="H21" s="20">
        <v>72.317999999999998</v>
      </c>
      <c r="I21" s="25">
        <v>66.447000000000003</v>
      </c>
      <c r="J21" s="35">
        <f t="shared" si="0"/>
        <v>8.8356133459749797E-2</v>
      </c>
    </row>
    <row r="22" spans="2:11" ht="17.25" x14ac:dyDescent="0.3">
      <c r="B22" s="6" t="s">
        <v>84</v>
      </c>
      <c r="C22" s="6"/>
      <c r="D22" s="6"/>
      <c r="E22" s="6"/>
      <c r="F22" s="6"/>
      <c r="G22" s="6"/>
      <c r="H22" s="18">
        <v>945.06399999999996</v>
      </c>
      <c r="I22" s="27">
        <v>864.38900000000001</v>
      </c>
      <c r="J22" s="39">
        <f t="shared" si="0"/>
        <v>9.333182166825349E-2</v>
      </c>
      <c r="K22" s="12"/>
    </row>
    <row r="23" spans="2:11" x14ac:dyDescent="0.25">
      <c r="B23" s="19" t="s">
        <v>85</v>
      </c>
      <c r="C23" s="19"/>
      <c r="D23" s="19"/>
      <c r="E23" s="19"/>
      <c r="F23" s="19"/>
      <c r="G23" s="19"/>
      <c r="H23" s="20">
        <v>424.69099999999997</v>
      </c>
      <c r="I23" s="25">
        <v>415.81700000000001</v>
      </c>
      <c r="J23" s="35">
        <f t="shared" si="0"/>
        <v>2.1341118809476312E-2</v>
      </c>
    </row>
    <row r="24" spans="2:11" s="21" customFormat="1" x14ac:dyDescent="0.25">
      <c r="B24" s="21" t="s">
        <v>86</v>
      </c>
      <c r="H24" s="22">
        <v>310.02</v>
      </c>
      <c r="I24" s="23">
        <v>306.53199999999998</v>
      </c>
      <c r="J24" s="35">
        <f t="shared" si="0"/>
        <v>1.1378909869116383E-2</v>
      </c>
    </row>
    <row r="25" spans="2:11" s="21" customFormat="1" x14ac:dyDescent="0.25">
      <c r="B25" s="21" t="s">
        <v>87</v>
      </c>
      <c r="H25" s="22">
        <v>114.67100000000001</v>
      </c>
      <c r="I25" s="23">
        <v>109.285</v>
      </c>
      <c r="J25" s="35">
        <f t="shared" si="0"/>
        <v>4.9283982248250036E-2</v>
      </c>
    </row>
    <row r="26" spans="2:11" x14ac:dyDescent="0.25">
      <c r="B26" s="1" t="s">
        <v>88</v>
      </c>
      <c r="H26" s="20">
        <v>29.7</v>
      </c>
      <c r="I26" s="25">
        <v>27.898</v>
      </c>
      <c r="J26" s="35">
        <f t="shared" si="0"/>
        <v>6.4592443902788732E-2</v>
      </c>
    </row>
    <row r="27" spans="2:11" ht="17.25" x14ac:dyDescent="0.3">
      <c r="B27" s="6" t="s">
        <v>89</v>
      </c>
      <c r="C27" s="6"/>
      <c r="D27" s="6"/>
      <c r="E27" s="6"/>
      <c r="F27" s="6"/>
      <c r="G27" s="6"/>
      <c r="H27" s="18">
        <v>490.67300000000006</v>
      </c>
      <c r="I27" s="27">
        <v>420.67399999999998</v>
      </c>
      <c r="J27" s="39">
        <f t="shared" si="0"/>
        <v>0.16639725773401759</v>
      </c>
    </row>
    <row r="28" spans="2:11" x14ac:dyDescent="0.25">
      <c r="B28" s="1" t="s">
        <v>90</v>
      </c>
      <c r="H28" s="20">
        <v>25.373000000000001</v>
      </c>
      <c r="I28" s="25">
        <v>14.013</v>
      </c>
      <c r="J28" s="35">
        <f t="shared" si="0"/>
        <v>0.81067580104188974</v>
      </c>
    </row>
    <row r="29" spans="2:11" x14ac:dyDescent="0.25">
      <c r="B29" s="1" t="s">
        <v>91</v>
      </c>
      <c r="H29" s="20">
        <v>66.548999999999992</v>
      </c>
      <c r="I29" s="25">
        <v>112.57899999999999</v>
      </c>
      <c r="J29" s="35">
        <f t="shared" si="0"/>
        <v>-0.40886843905168813</v>
      </c>
    </row>
    <row r="30" spans="2:11" s="21" customFormat="1" x14ac:dyDescent="0.25">
      <c r="B30" s="21" t="s">
        <v>135</v>
      </c>
      <c r="H30" s="22">
        <v>66.388999999999996</v>
      </c>
      <c r="I30" s="23">
        <v>111.98699999999999</v>
      </c>
      <c r="J30" s="35">
        <f t="shared" si="0"/>
        <v>-0.40717226106601656</v>
      </c>
    </row>
    <row r="31" spans="2:11" s="21" customFormat="1" x14ac:dyDescent="0.25">
      <c r="B31" s="21" t="s">
        <v>99</v>
      </c>
      <c r="H31" s="22">
        <v>0.16</v>
      </c>
      <c r="I31" s="23">
        <v>0.59199999999999997</v>
      </c>
      <c r="J31" s="35">
        <f t="shared" si="0"/>
        <v>-0.72972972972972971</v>
      </c>
    </row>
    <row r="32" spans="2:11" x14ac:dyDescent="0.25">
      <c r="B32" s="1" t="s">
        <v>92</v>
      </c>
      <c r="H32" s="20">
        <v>-1.2</v>
      </c>
      <c r="I32" s="25">
        <v>0.52</v>
      </c>
      <c r="J32" s="35">
        <f t="shared" si="0"/>
        <v>1.3076923076923075</v>
      </c>
    </row>
    <row r="33" spans="2:10" x14ac:dyDescent="0.25">
      <c r="B33" s="1" t="s">
        <v>93</v>
      </c>
      <c r="H33" s="20">
        <v>10.933999999999999</v>
      </c>
      <c r="I33" s="25">
        <v>11.49</v>
      </c>
      <c r="J33" s="35">
        <f t="shared" si="0"/>
        <v>-4.838990426457801E-2</v>
      </c>
    </row>
    <row r="34" spans="2:10" x14ac:dyDescent="0.25">
      <c r="B34" s="1" t="s">
        <v>100</v>
      </c>
      <c r="H34" s="20">
        <v>14.204000000000001</v>
      </c>
      <c r="I34" s="25">
        <v>3.7589999999999999</v>
      </c>
      <c r="J34" s="35">
        <f t="shared" si="0"/>
        <v>2.7786645384410749</v>
      </c>
    </row>
    <row r="35" spans="2:10" x14ac:dyDescent="0.25">
      <c r="B35" s="1" t="s">
        <v>101</v>
      </c>
      <c r="H35" s="20">
        <v>-58.987000000000002</v>
      </c>
      <c r="I35" s="25">
        <v>-43.886000000000003</v>
      </c>
      <c r="J35" s="35">
        <f t="shared" si="0"/>
        <v>0.34409606708289653</v>
      </c>
    </row>
    <row r="36" spans="2:10" ht="17.25" x14ac:dyDescent="0.3">
      <c r="B36" s="6" t="s">
        <v>94</v>
      </c>
      <c r="C36" s="6"/>
      <c r="D36" s="6"/>
      <c r="E36" s="6"/>
      <c r="F36" s="6"/>
      <c r="G36" s="6"/>
      <c r="H36" s="18">
        <v>344.23400000000004</v>
      </c>
      <c r="I36" s="27">
        <v>241.94500000000002</v>
      </c>
      <c r="J36" s="39">
        <f t="shared" si="0"/>
        <v>0.42277790406910665</v>
      </c>
    </row>
    <row r="37" spans="2:10" x14ac:dyDescent="0.25">
      <c r="B37" s="1" t="s">
        <v>102</v>
      </c>
      <c r="H37" s="20">
        <v>93.100999999999999</v>
      </c>
      <c r="I37" s="25">
        <v>64.061000000000007</v>
      </c>
      <c r="J37" s="35">
        <f t="shared" si="0"/>
        <v>0.45331793134668508</v>
      </c>
    </row>
    <row r="38" spans="2:10" x14ac:dyDescent="0.25">
      <c r="B38" s="5" t="s">
        <v>95</v>
      </c>
      <c r="C38" s="5"/>
      <c r="D38" s="5"/>
      <c r="E38" s="5"/>
      <c r="F38" s="5"/>
      <c r="G38" s="5"/>
      <c r="H38" s="17">
        <v>251.13300000000004</v>
      </c>
      <c r="I38" s="37">
        <v>177.88400000000001</v>
      </c>
      <c r="J38" s="38">
        <f t="shared" si="0"/>
        <v>0.4117795866969487</v>
      </c>
    </row>
    <row r="39" spans="2:10" x14ac:dyDescent="0.25">
      <c r="B39" s="1" t="s">
        <v>96</v>
      </c>
      <c r="H39" s="10">
        <v>0.66</v>
      </c>
      <c r="I39" s="11">
        <v>1.577</v>
      </c>
      <c r="J39" s="35">
        <f t="shared" si="0"/>
        <v>-0.58148383005707038</v>
      </c>
    </row>
    <row r="40" spans="2:10" s="24" customFormat="1" ht="17.25" x14ac:dyDescent="0.3">
      <c r="B40" s="6" t="s">
        <v>97</v>
      </c>
      <c r="C40" s="6"/>
      <c r="D40" s="6"/>
      <c r="E40" s="6"/>
      <c r="F40" s="6"/>
      <c r="G40" s="6"/>
      <c r="H40" s="18">
        <v>250.47300000000004</v>
      </c>
      <c r="I40" s="27">
        <v>176.30700000000002</v>
      </c>
      <c r="J40" s="39">
        <f t="shared" si="0"/>
        <v>0.42066395548673641</v>
      </c>
    </row>
    <row r="41" spans="2:10" x14ac:dyDescent="0.25">
      <c r="I41" s="36"/>
    </row>
    <row r="42" spans="2:10" x14ac:dyDescent="0.25">
      <c r="I42" s="11"/>
    </row>
    <row r="43" spans="2:10" x14ac:dyDescent="0.25">
      <c r="I43" s="11"/>
    </row>
    <row r="44" spans="2:10" x14ac:dyDescent="0.25">
      <c r="H44" s="12"/>
      <c r="I44" s="11"/>
    </row>
    <row r="45" spans="2:10" x14ac:dyDescent="0.25">
      <c r="I45" s="11"/>
    </row>
    <row r="46" spans="2:10" x14ac:dyDescent="0.25">
      <c r="I46" s="11"/>
    </row>
    <row r="47" spans="2:10" x14ac:dyDescent="0.25">
      <c r="I47" s="11"/>
    </row>
  </sheetData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K58"/>
  <sheetViews>
    <sheetView showRowColHeaders="0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9" width="17.5703125" style="1" customWidth="1"/>
    <col min="10" max="10" width="11.42578125" style="4"/>
    <col min="11" max="16384" width="11.42578125" style="1"/>
  </cols>
  <sheetData>
    <row r="9" spans="2:11" ht="23.25" x14ac:dyDescent="0.35">
      <c r="B9" s="16" t="s">
        <v>49</v>
      </c>
    </row>
    <row r="10" spans="2:11" x14ac:dyDescent="0.25">
      <c r="B10" s="74" t="s">
        <v>47</v>
      </c>
    </row>
    <row r="12" spans="2:11" ht="17.25" x14ac:dyDescent="0.3">
      <c r="B12" s="6"/>
      <c r="G12" s="4"/>
      <c r="I12" s="4"/>
    </row>
    <row r="13" spans="2:11" x14ac:dyDescent="0.25">
      <c r="G13" s="4"/>
      <c r="I13" s="4"/>
    </row>
    <row r="14" spans="2:11" x14ac:dyDescent="0.25">
      <c r="B14" s="7"/>
      <c r="C14" s="7"/>
      <c r="D14" s="7"/>
      <c r="E14" s="7"/>
      <c r="F14" s="8" t="str">
        <f>+'KF-B'!E14</f>
        <v>3T22</v>
      </c>
      <c r="G14" s="9" t="str">
        <f>+'KF-B'!F14</f>
        <v>3T21</v>
      </c>
      <c r="H14" s="9" t="s">
        <v>0</v>
      </c>
      <c r="I14" s="9" t="str">
        <f>+'KF-B'!F36</f>
        <v>2T22</v>
      </c>
      <c r="J14" s="9" t="s">
        <v>0</v>
      </c>
    </row>
    <row r="15" spans="2:11" s="19" customFormat="1" x14ac:dyDescent="0.25">
      <c r="B15" s="19" t="s">
        <v>18</v>
      </c>
      <c r="F15" s="20">
        <v>4583.7299999999996</v>
      </c>
      <c r="G15" s="25">
        <v>4629.5330000000004</v>
      </c>
      <c r="H15" s="35">
        <f>IF(ISERROR($F15/G15),"-",ABS($F15)/ABS(G15)-1)</f>
        <v>-9.893654500356952E-3</v>
      </c>
      <c r="I15" s="25">
        <v>5519.6210000000001</v>
      </c>
      <c r="J15" s="35">
        <f>IF(ISERROR($F15/I15),"-",ABS($F15)/ABS(I15)-1)</f>
        <v>-0.16955711270755736</v>
      </c>
      <c r="K15" s="25"/>
    </row>
    <row r="16" spans="2:11" s="19" customFormat="1" x14ac:dyDescent="0.25">
      <c r="B16" s="19" t="s">
        <v>131</v>
      </c>
      <c r="F16" s="20">
        <v>107.59700000000001</v>
      </c>
      <c r="G16" s="25">
        <v>65.894999999999996</v>
      </c>
      <c r="H16" s="35">
        <f t="shared" ref="H16:H57" si="0">IF(ISERROR($F16/G16),"-",ABS($F16)/ABS(G16)-1)</f>
        <v>0.6328553000986421</v>
      </c>
      <c r="I16" s="25">
        <v>92.832000000000008</v>
      </c>
      <c r="J16" s="35">
        <f t="shared" ref="J16:J57" si="1">IF(ISERROR($F16/I16),"-",ABS($F16)/ABS(I16)-1)</f>
        <v>0.15905075835918647</v>
      </c>
      <c r="K16" s="25"/>
    </row>
    <row r="17" spans="2:11" s="21" customFormat="1" x14ac:dyDescent="0.25">
      <c r="B17" s="21" t="s">
        <v>15</v>
      </c>
      <c r="F17" s="22">
        <v>92.096000000000004</v>
      </c>
      <c r="G17" s="23">
        <v>65.894999999999996</v>
      </c>
      <c r="H17" s="41">
        <f t="shared" si="0"/>
        <v>0.39761742165566449</v>
      </c>
      <c r="I17" s="23">
        <v>77.049000000000007</v>
      </c>
      <c r="J17" s="41">
        <f t="shared" si="1"/>
        <v>0.19529130812859341</v>
      </c>
      <c r="K17" s="23"/>
    </row>
    <row r="18" spans="2:11" s="21" customFormat="1" x14ac:dyDescent="0.25">
      <c r="B18" s="21" t="s">
        <v>105</v>
      </c>
      <c r="F18" s="22">
        <v>0</v>
      </c>
      <c r="G18" s="23">
        <v>0</v>
      </c>
      <c r="H18" s="41" t="str">
        <f t="shared" si="0"/>
        <v>-</v>
      </c>
      <c r="I18" s="23">
        <v>0</v>
      </c>
      <c r="J18" s="41" t="str">
        <f t="shared" si="1"/>
        <v>-</v>
      </c>
      <c r="K18" s="23"/>
    </row>
    <row r="19" spans="2:11" s="21" customFormat="1" x14ac:dyDescent="0.25">
      <c r="B19" s="21" t="s">
        <v>14</v>
      </c>
      <c r="F19" s="22">
        <v>15.500999999999999</v>
      </c>
      <c r="G19" s="23">
        <v>0</v>
      </c>
      <c r="H19" s="41" t="str">
        <f t="shared" si="0"/>
        <v>-</v>
      </c>
      <c r="I19" s="23">
        <v>15.782999999999999</v>
      </c>
      <c r="J19" s="41">
        <f t="shared" si="1"/>
        <v>-1.7867325603497464E-2</v>
      </c>
      <c r="K19" s="23"/>
    </row>
    <row r="20" spans="2:11" s="19" customFormat="1" x14ac:dyDescent="0.25">
      <c r="B20" s="19" t="s">
        <v>104</v>
      </c>
      <c r="F20" s="20">
        <v>48.998000000000005</v>
      </c>
      <c r="G20" s="25">
        <v>60.237000000000002</v>
      </c>
      <c r="H20" s="35">
        <f t="shared" si="0"/>
        <v>-0.1865796769427428</v>
      </c>
      <c r="I20" s="25">
        <v>50.624000000000002</v>
      </c>
      <c r="J20" s="35">
        <f t="shared" si="1"/>
        <v>-3.2119152970922826E-2</v>
      </c>
      <c r="K20" s="25"/>
    </row>
    <row r="21" spans="2:11" s="19" customFormat="1" x14ac:dyDescent="0.25">
      <c r="B21" s="21" t="s">
        <v>105</v>
      </c>
      <c r="C21" s="21"/>
      <c r="D21" s="21"/>
      <c r="E21" s="21"/>
      <c r="F21" s="22">
        <v>34.512</v>
      </c>
      <c r="G21" s="23">
        <v>37.252000000000002</v>
      </c>
      <c r="H21" s="41">
        <f t="shared" si="0"/>
        <v>-7.3553097820251323E-2</v>
      </c>
      <c r="I21" s="23">
        <v>33.938000000000002</v>
      </c>
      <c r="J21" s="41">
        <f t="shared" si="1"/>
        <v>1.6913194649065932E-2</v>
      </c>
      <c r="K21" s="23"/>
    </row>
    <row r="22" spans="2:11" s="19" customFormat="1" x14ac:dyDescent="0.25">
      <c r="B22" s="21" t="s">
        <v>14</v>
      </c>
      <c r="C22" s="21"/>
      <c r="D22" s="21"/>
      <c r="E22" s="21"/>
      <c r="F22" s="22">
        <v>14.486000000000001</v>
      </c>
      <c r="G22" s="23">
        <v>22.984999999999999</v>
      </c>
      <c r="H22" s="41">
        <f t="shared" si="0"/>
        <v>-0.36976288884054809</v>
      </c>
      <c r="I22" s="23">
        <v>16.686</v>
      </c>
      <c r="J22" s="41">
        <f t="shared" si="1"/>
        <v>-0.13184705741340041</v>
      </c>
      <c r="K22" s="23"/>
    </row>
    <row r="23" spans="2:11" s="19" customFormat="1" x14ac:dyDescent="0.25">
      <c r="B23" s="19" t="s">
        <v>134</v>
      </c>
      <c r="F23" s="20">
        <v>5506.5950000000003</v>
      </c>
      <c r="G23" s="25">
        <v>5810.9220000000005</v>
      </c>
      <c r="H23" s="35">
        <f t="shared" si="0"/>
        <v>-5.2371551364826519E-2</v>
      </c>
      <c r="I23" s="25">
        <v>5657.1010000000006</v>
      </c>
      <c r="J23" s="35">
        <f t="shared" si="1"/>
        <v>-2.6604792808189281E-2</v>
      </c>
      <c r="K23" s="25"/>
    </row>
    <row r="24" spans="2:11" s="21" customFormat="1" x14ac:dyDescent="0.25">
      <c r="B24" s="21" t="s">
        <v>105</v>
      </c>
      <c r="F24" s="22">
        <v>1328.335</v>
      </c>
      <c r="G24" s="23">
        <v>1274.4839999999999</v>
      </c>
      <c r="H24" s="35">
        <f t="shared" si="0"/>
        <v>4.2253178541276304E-2</v>
      </c>
      <c r="I24" s="23">
        <v>1375.145</v>
      </c>
      <c r="J24" s="35">
        <f t="shared" si="1"/>
        <v>-3.4040046685985814E-2</v>
      </c>
      <c r="K24" s="23"/>
    </row>
    <row r="25" spans="2:11" s="21" customFormat="1" x14ac:dyDescent="0.25">
      <c r="B25" s="21" t="s">
        <v>14</v>
      </c>
      <c r="F25" s="22">
        <v>4178.26</v>
      </c>
      <c r="G25" s="23">
        <v>4536.4380000000001</v>
      </c>
      <c r="H25" s="35">
        <f t="shared" si="0"/>
        <v>-7.895577984312796E-2</v>
      </c>
      <c r="I25" s="23">
        <v>4281.9560000000001</v>
      </c>
      <c r="J25" s="35">
        <f t="shared" si="1"/>
        <v>-2.4216970001559979E-2</v>
      </c>
      <c r="K25" s="23"/>
    </row>
    <row r="26" spans="2:11" s="19" customFormat="1" x14ac:dyDescent="0.25">
      <c r="B26" s="19" t="s">
        <v>114</v>
      </c>
      <c r="F26" s="20">
        <v>47475.442999999999</v>
      </c>
      <c r="G26" s="25">
        <v>47373.790999999997</v>
      </c>
      <c r="H26" s="35">
        <f t="shared" si="0"/>
        <v>2.1457434132725606E-3</v>
      </c>
      <c r="I26" s="25">
        <v>48837.254000000001</v>
      </c>
      <c r="J26" s="35">
        <f t="shared" si="1"/>
        <v>-2.7884675907453804E-2</v>
      </c>
      <c r="K26" s="25"/>
    </row>
    <row r="27" spans="2:11" s="19" customFormat="1" x14ac:dyDescent="0.25">
      <c r="B27" s="21" t="s">
        <v>115</v>
      </c>
      <c r="C27" s="21"/>
      <c r="D27" s="21"/>
      <c r="E27" s="21"/>
      <c r="F27" s="22">
        <v>0</v>
      </c>
      <c r="G27" s="23">
        <v>0</v>
      </c>
      <c r="H27" s="41" t="str">
        <f t="shared" si="0"/>
        <v>-</v>
      </c>
      <c r="I27" s="23">
        <v>0</v>
      </c>
      <c r="J27" s="41" t="str">
        <f t="shared" si="1"/>
        <v>-</v>
      </c>
      <c r="K27" s="23"/>
    </row>
    <row r="28" spans="2:11" s="19" customFormat="1" x14ac:dyDescent="0.25">
      <c r="B28" s="21" t="s">
        <v>116</v>
      </c>
      <c r="C28" s="21"/>
      <c r="D28" s="21"/>
      <c r="E28" s="21"/>
      <c r="F28" s="22">
        <v>336.25599999999997</v>
      </c>
      <c r="G28" s="23">
        <v>489.88799999999998</v>
      </c>
      <c r="H28" s="41">
        <f t="shared" si="0"/>
        <v>-0.31360637533477043</v>
      </c>
      <c r="I28" s="23">
        <v>423.83100000000002</v>
      </c>
      <c r="J28" s="41">
        <f t="shared" si="1"/>
        <v>-0.20662716979173312</v>
      </c>
      <c r="K28" s="23"/>
    </row>
    <row r="29" spans="2:11" s="19" customFormat="1" x14ac:dyDescent="0.25">
      <c r="B29" s="21" t="s">
        <v>39</v>
      </c>
      <c r="C29" s="21"/>
      <c r="D29" s="21"/>
      <c r="E29" s="21"/>
      <c r="F29" s="22">
        <v>47139.186999999998</v>
      </c>
      <c r="G29" s="23">
        <v>46883.902999999998</v>
      </c>
      <c r="H29" s="41">
        <f t="shared" si="0"/>
        <v>5.4450244895354327E-3</v>
      </c>
      <c r="I29" s="23">
        <v>48413.423000000003</v>
      </c>
      <c r="J29" s="41">
        <f t="shared" si="1"/>
        <v>-2.6319890663380807E-2</v>
      </c>
      <c r="K29" s="25"/>
    </row>
    <row r="30" spans="2:11" s="19" customFormat="1" x14ac:dyDescent="0.25">
      <c r="B30" s="19" t="s">
        <v>117</v>
      </c>
      <c r="F30" s="20">
        <v>3523.605</v>
      </c>
      <c r="G30" s="25">
        <v>2132.893</v>
      </c>
      <c r="H30" s="35">
        <f t="shared" si="0"/>
        <v>0.65203083323917332</v>
      </c>
      <c r="I30" s="25">
        <v>2761.4180000000001</v>
      </c>
      <c r="J30" s="35">
        <f t="shared" si="1"/>
        <v>0.27601290351551255</v>
      </c>
      <c r="K30" s="25"/>
    </row>
    <row r="31" spans="2:11" s="19" customFormat="1" x14ac:dyDescent="0.25">
      <c r="B31" s="19" t="s">
        <v>106</v>
      </c>
      <c r="F31" s="20">
        <v>452.07799999999997</v>
      </c>
      <c r="G31" s="25">
        <v>576.96699999999998</v>
      </c>
      <c r="H31" s="35">
        <f t="shared" si="0"/>
        <v>-0.21645778701381535</v>
      </c>
      <c r="I31" s="25">
        <v>572.80100000000004</v>
      </c>
      <c r="J31" s="35">
        <f t="shared" si="1"/>
        <v>-0.21075905942901652</v>
      </c>
      <c r="K31" s="25"/>
    </row>
    <row r="32" spans="2:11" s="19" customFormat="1" x14ac:dyDescent="0.25">
      <c r="B32" s="19" t="s">
        <v>15</v>
      </c>
      <c r="F32" s="20">
        <v>39.555999999999997</v>
      </c>
      <c r="G32" s="25">
        <v>65.626000000000005</v>
      </c>
      <c r="H32" s="35">
        <f t="shared" si="0"/>
        <v>-0.39725108950720756</v>
      </c>
      <c r="I32" s="25">
        <v>45.85</v>
      </c>
      <c r="J32" s="35">
        <f t="shared" si="1"/>
        <v>-0.1372737186477645</v>
      </c>
      <c r="K32" s="25"/>
    </row>
    <row r="33" spans="2:11" s="19" customFormat="1" x14ac:dyDescent="0.25">
      <c r="B33" s="19" t="s">
        <v>17</v>
      </c>
      <c r="F33" s="20">
        <v>149.79300000000001</v>
      </c>
      <c r="G33" s="25">
        <v>175.39599999999999</v>
      </c>
      <c r="H33" s="35">
        <f t="shared" si="0"/>
        <v>-0.14597254213322985</v>
      </c>
      <c r="I33" s="25">
        <v>181.661</v>
      </c>
      <c r="J33" s="35">
        <f t="shared" si="1"/>
        <v>-0.17542565547916167</v>
      </c>
      <c r="K33" s="25"/>
    </row>
    <row r="34" spans="2:11" s="19" customFormat="1" x14ac:dyDescent="0.25">
      <c r="B34" s="19" t="s">
        <v>107</v>
      </c>
      <c r="F34" s="20">
        <v>29.423999999999999</v>
      </c>
      <c r="G34" s="25">
        <v>26.263000000000002</v>
      </c>
      <c r="H34" s="35">
        <f t="shared" si="0"/>
        <v>0.12035944103872365</v>
      </c>
      <c r="I34" s="25">
        <v>28.292999999999999</v>
      </c>
      <c r="J34" s="35">
        <f t="shared" si="1"/>
        <v>3.9974552009330866E-2</v>
      </c>
      <c r="K34" s="25"/>
    </row>
    <row r="35" spans="2:11" s="19" customFormat="1" x14ac:dyDescent="0.25">
      <c r="B35" s="19" t="s">
        <v>118</v>
      </c>
      <c r="F35" s="20">
        <v>769.774</v>
      </c>
      <c r="G35" s="25">
        <v>806.48500000000001</v>
      </c>
      <c r="H35" s="35">
        <f t="shared" si="0"/>
        <v>-4.5519755482123059E-2</v>
      </c>
      <c r="I35" s="25">
        <v>776.33</v>
      </c>
      <c r="J35" s="35">
        <f t="shared" si="1"/>
        <v>-8.4448623652313426E-3</v>
      </c>
      <c r="K35" s="25"/>
    </row>
    <row r="36" spans="2:11" s="19" customFormat="1" x14ac:dyDescent="0.25">
      <c r="B36" s="19" t="s">
        <v>64</v>
      </c>
      <c r="F36" s="20">
        <v>404.101</v>
      </c>
      <c r="G36" s="25">
        <v>382.36799999999999</v>
      </c>
      <c r="H36" s="35">
        <f t="shared" si="0"/>
        <v>5.6837915306720221E-2</v>
      </c>
      <c r="I36" s="25">
        <v>403.65199999999999</v>
      </c>
      <c r="J36" s="35">
        <f t="shared" si="1"/>
        <v>1.1123442965723651E-3</v>
      </c>
      <c r="K36" s="25"/>
    </row>
    <row r="37" spans="2:11" s="19" customFormat="1" x14ac:dyDescent="0.25">
      <c r="B37" s="19" t="s">
        <v>108</v>
      </c>
      <c r="F37" s="20">
        <v>1677.4179999999999</v>
      </c>
      <c r="G37" s="25">
        <v>1754.2739999999999</v>
      </c>
      <c r="H37" s="35">
        <f t="shared" si="0"/>
        <v>-4.3810715999895167E-2</v>
      </c>
      <c r="I37" s="25">
        <v>1697.316</v>
      </c>
      <c r="J37" s="35">
        <f t="shared" si="1"/>
        <v>-1.1723214769671753E-2</v>
      </c>
      <c r="K37" s="25"/>
    </row>
    <row r="38" spans="2:11" s="6" customFormat="1" ht="17.25" x14ac:dyDescent="0.3">
      <c r="B38" s="19" t="s">
        <v>109</v>
      </c>
      <c r="C38" s="19"/>
      <c r="D38" s="19"/>
      <c r="E38" s="19"/>
      <c r="F38" s="20">
        <v>196.17599999999999</v>
      </c>
      <c r="G38" s="25">
        <v>213.709</v>
      </c>
      <c r="H38" s="35">
        <f t="shared" si="0"/>
        <v>-8.2041467603142681E-2</v>
      </c>
      <c r="I38" s="25">
        <v>186.98</v>
      </c>
      <c r="J38" s="35">
        <f t="shared" si="1"/>
        <v>4.9181730666381318E-2</v>
      </c>
      <c r="K38" s="40"/>
    </row>
    <row r="39" spans="2:11" s="19" customFormat="1" ht="17.25" x14ac:dyDescent="0.3">
      <c r="B39" s="6" t="s">
        <v>119</v>
      </c>
      <c r="C39" s="6"/>
      <c r="D39" s="6"/>
      <c r="E39" s="6"/>
      <c r="F39" s="18">
        <v>64964.287999999993</v>
      </c>
      <c r="G39" s="40">
        <v>64074.358999999989</v>
      </c>
      <c r="H39" s="39">
        <f t="shared" si="0"/>
        <v>1.3889003556009083E-2</v>
      </c>
      <c r="I39" s="40">
        <v>66811.732999999993</v>
      </c>
      <c r="J39" s="39">
        <f t="shared" si="1"/>
        <v>-2.7651505462371384E-2</v>
      </c>
      <c r="K39" s="25"/>
    </row>
    <row r="40" spans="2:11" s="19" customFormat="1" x14ac:dyDescent="0.25">
      <c r="B40" s="19" t="s">
        <v>120</v>
      </c>
      <c r="F40" s="20">
        <v>98.24</v>
      </c>
      <c r="G40" s="25">
        <v>69.653000000000006</v>
      </c>
      <c r="H40" s="35">
        <f t="shared" si="0"/>
        <v>0.41042022597734462</v>
      </c>
      <c r="I40" s="25">
        <v>80.658000000000001</v>
      </c>
      <c r="J40" s="35">
        <f t="shared" si="1"/>
        <v>0.21798209725011763</v>
      </c>
      <c r="K40" s="25"/>
    </row>
    <row r="41" spans="2:11" s="21" customFormat="1" x14ac:dyDescent="0.25">
      <c r="B41" s="19" t="s">
        <v>110</v>
      </c>
      <c r="C41" s="19"/>
      <c r="D41" s="19"/>
      <c r="E41" s="19"/>
      <c r="F41" s="20">
        <v>56860.011999999995</v>
      </c>
      <c r="G41" s="25">
        <v>55732.904999999999</v>
      </c>
      <c r="H41" s="35">
        <f t="shared" si="0"/>
        <v>2.0223367147289339E-2</v>
      </c>
      <c r="I41" s="25">
        <v>58653.218999999997</v>
      </c>
      <c r="J41" s="35">
        <f t="shared" si="1"/>
        <v>-3.0573036409135557E-2</v>
      </c>
      <c r="K41" s="23"/>
    </row>
    <row r="42" spans="2:11" s="21" customFormat="1" x14ac:dyDescent="0.25">
      <c r="B42" s="21" t="s">
        <v>111</v>
      </c>
      <c r="F42" s="22">
        <v>6151.9840000000004</v>
      </c>
      <c r="G42" s="23">
        <v>6197.45</v>
      </c>
      <c r="H42" s="35">
        <f t="shared" si="0"/>
        <v>-7.336243132255893E-3</v>
      </c>
      <c r="I42" s="23">
        <v>6150.7160000000003</v>
      </c>
      <c r="J42" s="35">
        <f t="shared" si="1"/>
        <v>2.0615486066999367E-4</v>
      </c>
      <c r="K42" s="23"/>
    </row>
    <row r="43" spans="2:11" s="21" customFormat="1" x14ac:dyDescent="0.25">
      <c r="B43" s="21" t="s">
        <v>112</v>
      </c>
      <c r="F43" s="22">
        <v>34.451999999999998</v>
      </c>
      <c r="G43" s="23">
        <v>194.88300000000001</v>
      </c>
      <c r="H43" s="35">
        <f t="shared" si="0"/>
        <v>-0.82321700712735335</v>
      </c>
      <c r="I43" s="23">
        <v>360.83</v>
      </c>
      <c r="J43" s="35">
        <f t="shared" si="1"/>
        <v>-0.90452013413518828</v>
      </c>
      <c r="K43" s="23"/>
    </row>
    <row r="44" spans="2:11" s="21" customFormat="1" x14ac:dyDescent="0.25">
      <c r="B44" s="21" t="s">
        <v>20</v>
      </c>
      <c r="F44" s="22">
        <v>47888.093999999997</v>
      </c>
      <c r="G44" s="23">
        <v>47044.087</v>
      </c>
      <c r="H44" s="35">
        <f t="shared" si="0"/>
        <v>1.7940766923588036E-2</v>
      </c>
      <c r="I44" s="23">
        <v>49298.491999999998</v>
      </c>
      <c r="J44" s="35">
        <f t="shared" si="1"/>
        <v>-2.8609353811471561E-2</v>
      </c>
      <c r="K44" s="23"/>
    </row>
    <row r="45" spans="2:11" s="21" customFormat="1" x14ac:dyDescent="0.25">
      <c r="B45" s="21" t="s">
        <v>121</v>
      </c>
      <c r="F45" s="22">
        <v>2121.6640000000002</v>
      </c>
      <c r="G45" s="23">
        <v>1745.818</v>
      </c>
      <c r="H45" s="35">
        <f t="shared" si="0"/>
        <v>0.2152836091734649</v>
      </c>
      <c r="I45" s="23">
        <v>2171.9769999999999</v>
      </c>
      <c r="J45" s="35">
        <f t="shared" si="1"/>
        <v>-2.3164609938318703E-2</v>
      </c>
      <c r="K45" s="23"/>
    </row>
    <row r="46" spans="2:11" x14ac:dyDescent="0.25">
      <c r="B46" s="21" t="s">
        <v>113</v>
      </c>
      <c r="C46" s="21"/>
      <c r="D46" s="21"/>
      <c r="E46" s="21"/>
      <c r="F46" s="22">
        <v>663.81799999999998</v>
      </c>
      <c r="G46" s="23">
        <v>550.66700000000003</v>
      </c>
      <c r="H46" s="35">
        <f t="shared" si="0"/>
        <v>0.20547989983056891</v>
      </c>
      <c r="I46" s="23">
        <v>671.20399999999995</v>
      </c>
      <c r="J46" s="35">
        <f t="shared" si="1"/>
        <v>-1.1004106054195106E-2</v>
      </c>
      <c r="K46" s="11"/>
    </row>
    <row r="47" spans="2:11" x14ac:dyDescent="0.25">
      <c r="B47" s="1" t="s">
        <v>15</v>
      </c>
      <c r="F47" s="22">
        <v>331.89400000000001</v>
      </c>
      <c r="G47" s="11">
        <v>436.63900000000001</v>
      </c>
      <c r="H47" s="35">
        <f t="shared" si="0"/>
        <v>-0.23988924489108854</v>
      </c>
      <c r="I47" s="11">
        <v>403.08499999999998</v>
      </c>
      <c r="J47" s="35">
        <f t="shared" si="1"/>
        <v>-0.1766153540816453</v>
      </c>
      <c r="K47" s="11"/>
    </row>
    <row r="48" spans="2:11" x14ac:dyDescent="0.25">
      <c r="B48" s="19" t="s">
        <v>122</v>
      </c>
      <c r="F48" s="22">
        <v>583.78099999999995</v>
      </c>
      <c r="G48" s="11">
        <v>616.654</v>
      </c>
      <c r="H48" s="35">
        <f t="shared" si="0"/>
        <v>-5.3308662556312059E-2</v>
      </c>
      <c r="I48" s="11">
        <v>598.22900000000004</v>
      </c>
      <c r="J48" s="35">
        <f t="shared" si="1"/>
        <v>-2.415128654745935E-2</v>
      </c>
      <c r="K48" s="11"/>
    </row>
    <row r="49" spans="2:11" x14ac:dyDescent="0.25">
      <c r="B49" s="1" t="s">
        <v>103</v>
      </c>
      <c r="F49" s="22">
        <v>403.83</v>
      </c>
      <c r="G49" s="11">
        <v>410.303</v>
      </c>
      <c r="H49" s="35">
        <f t="shared" si="0"/>
        <v>-1.5776145921428841E-2</v>
      </c>
      <c r="I49" s="11">
        <v>417.46699999999998</v>
      </c>
      <c r="J49" s="35">
        <f t="shared" si="1"/>
        <v>-3.266605504147635E-2</v>
      </c>
      <c r="K49" s="11"/>
    </row>
    <row r="50" spans="2:11" x14ac:dyDescent="0.25">
      <c r="B50" s="19" t="s">
        <v>123</v>
      </c>
      <c r="F50" s="22">
        <v>286.78500000000003</v>
      </c>
      <c r="G50" s="11">
        <v>327.35700000000003</v>
      </c>
      <c r="H50" s="35">
        <f t="shared" si="0"/>
        <v>-0.1239380859428697</v>
      </c>
      <c r="I50" s="11">
        <v>309.09899999999999</v>
      </c>
      <c r="J50" s="35">
        <f t="shared" si="1"/>
        <v>-7.2190463249638404E-2</v>
      </c>
      <c r="K50" s="11"/>
    </row>
    <row r="51" spans="2:11" s="6" customFormat="1" ht="17.25" x14ac:dyDescent="0.3">
      <c r="B51" s="19" t="s">
        <v>124</v>
      </c>
      <c r="C51" s="1"/>
      <c r="D51" s="1"/>
      <c r="E51" s="1"/>
      <c r="F51" s="22">
        <v>217.02</v>
      </c>
      <c r="G51" s="11">
        <v>212.934</v>
      </c>
      <c r="H51" s="35">
        <f t="shared" si="0"/>
        <v>1.9189044492659679E-2</v>
      </c>
      <c r="I51" s="11">
        <v>211.048</v>
      </c>
      <c r="J51" s="35">
        <f t="shared" si="1"/>
        <v>2.8296880330541008E-2</v>
      </c>
      <c r="K51" s="40"/>
    </row>
    <row r="52" spans="2:11" ht="17.25" x14ac:dyDescent="0.3">
      <c r="B52" s="6" t="s">
        <v>125</v>
      </c>
      <c r="C52" s="6"/>
      <c r="D52" s="6"/>
      <c r="E52" s="6"/>
      <c r="F52" s="18">
        <v>58781.561999999998</v>
      </c>
      <c r="G52" s="40">
        <v>57806.445000000007</v>
      </c>
      <c r="H52" s="39">
        <f t="shared" si="0"/>
        <v>1.6868655389550291E-2</v>
      </c>
      <c r="I52" s="40">
        <v>60672.805</v>
      </c>
      <c r="J52" s="39">
        <f t="shared" si="1"/>
        <v>-3.1171181223614175E-2</v>
      </c>
      <c r="K52" s="25"/>
    </row>
    <row r="53" spans="2:11" x14ac:dyDescent="0.25">
      <c r="B53" s="19" t="s">
        <v>7</v>
      </c>
      <c r="C53" s="19"/>
      <c r="D53" s="19"/>
      <c r="E53" s="19"/>
      <c r="F53" s="20">
        <v>5879.8050000000003</v>
      </c>
      <c r="G53" s="25">
        <v>5843.3230000000003</v>
      </c>
      <c r="H53" s="35">
        <f t="shared" si="0"/>
        <v>6.2433652906059844E-3</v>
      </c>
      <c r="I53" s="25">
        <v>5792.4989999999998</v>
      </c>
      <c r="J53" s="35">
        <f t="shared" si="1"/>
        <v>1.5072251199352849E-2</v>
      </c>
      <c r="K53" s="25"/>
    </row>
    <row r="54" spans="2:11" x14ac:dyDescent="0.25">
      <c r="B54" s="19" t="s">
        <v>136</v>
      </c>
      <c r="C54" s="19"/>
      <c r="D54" s="19"/>
      <c r="E54" s="19"/>
      <c r="F54" s="20">
        <v>295.49599999999998</v>
      </c>
      <c r="G54" s="25">
        <v>414.774</v>
      </c>
      <c r="H54" s="35">
        <f t="shared" si="0"/>
        <v>-0.28757347374714914</v>
      </c>
      <c r="I54" s="25">
        <v>338.98500000000001</v>
      </c>
      <c r="J54" s="35">
        <f t="shared" si="1"/>
        <v>-0.1282918123220792</v>
      </c>
      <c r="K54" s="25"/>
    </row>
    <row r="55" spans="2:11" s="6" customFormat="1" ht="17.25" x14ac:dyDescent="0.3">
      <c r="B55" s="19" t="s">
        <v>62</v>
      </c>
      <c r="C55" s="19"/>
      <c r="D55" s="19"/>
      <c r="E55" s="19"/>
      <c r="F55" s="20">
        <v>7.4249999999999998</v>
      </c>
      <c r="G55" s="25">
        <v>9.8170000000000002</v>
      </c>
      <c r="H55" s="35">
        <f t="shared" si="0"/>
        <v>-0.24365895894876233</v>
      </c>
      <c r="I55" s="25">
        <v>7.444</v>
      </c>
      <c r="J55" s="35">
        <f t="shared" si="1"/>
        <v>-2.552391187533587E-3</v>
      </c>
      <c r="K55" s="27"/>
    </row>
    <row r="56" spans="2:11" s="6" customFormat="1" ht="17.25" x14ac:dyDescent="0.3">
      <c r="B56" s="6" t="s">
        <v>126</v>
      </c>
      <c r="F56" s="18">
        <v>6182.7260000000006</v>
      </c>
      <c r="G56" s="27">
        <v>6267.9140000000007</v>
      </c>
      <c r="H56" s="39">
        <f t="shared" si="0"/>
        <v>-1.3591124575097924E-2</v>
      </c>
      <c r="I56" s="27">
        <v>6138.9279999999999</v>
      </c>
      <c r="J56" s="39">
        <f t="shared" si="1"/>
        <v>7.1344703831028866E-3</v>
      </c>
      <c r="K56" s="27"/>
    </row>
    <row r="57" spans="2:11" ht="17.25" x14ac:dyDescent="0.3">
      <c r="B57" s="6" t="s">
        <v>127</v>
      </c>
      <c r="C57" s="6"/>
      <c r="D57" s="6"/>
      <c r="E57" s="6"/>
      <c r="F57" s="18">
        <v>64964.288</v>
      </c>
      <c r="G57" s="27">
        <v>64074.359000000011</v>
      </c>
      <c r="H57" s="39">
        <f t="shared" si="0"/>
        <v>1.3889003556008861E-2</v>
      </c>
      <c r="I57" s="27">
        <v>66811.733000000007</v>
      </c>
      <c r="J57" s="39">
        <f t="shared" si="1"/>
        <v>-2.7651505462371495E-2</v>
      </c>
    </row>
    <row r="58" spans="2:11" x14ac:dyDescent="0.25">
      <c r="B58" s="19"/>
      <c r="G58" s="12"/>
      <c r="H58" s="26"/>
      <c r="I58" s="12"/>
      <c r="J58" s="26"/>
    </row>
  </sheetData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K55"/>
  <sheetViews>
    <sheetView showRowColHeaders="0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16384" width="11.42578125" style="1"/>
  </cols>
  <sheetData>
    <row r="9" spans="2:9" ht="23.25" x14ac:dyDescent="0.35">
      <c r="B9" s="16" t="s">
        <v>50</v>
      </c>
    </row>
    <row r="12" spans="2:9" ht="17.25" x14ac:dyDescent="0.3">
      <c r="B12" s="6" t="s">
        <v>12</v>
      </c>
      <c r="G12" s="4"/>
    </row>
    <row r="13" spans="2:9" x14ac:dyDescent="0.25">
      <c r="B13" s="73" t="s">
        <v>47</v>
      </c>
      <c r="G13" s="4"/>
    </row>
    <row r="14" spans="2:9" x14ac:dyDescent="0.25">
      <c r="B14" s="7"/>
      <c r="C14" s="7"/>
      <c r="D14" s="7"/>
      <c r="E14" s="7"/>
      <c r="F14" s="8" t="str">
        <f>+'KF-B'!E14</f>
        <v>3T22</v>
      </c>
      <c r="G14" s="9" t="str">
        <f>+'KF-B'!F14</f>
        <v>3T21</v>
      </c>
      <c r="H14" s="9" t="s">
        <v>0</v>
      </c>
    </row>
    <row r="15" spans="2:9" x14ac:dyDescent="0.25">
      <c r="B15" s="1" t="s">
        <v>20</v>
      </c>
      <c r="F15" s="10">
        <v>47888.093999999997</v>
      </c>
      <c r="G15" s="11">
        <v>47044.087</v>
      </c>
      <c r="H15" s="35">
        <f t="shared" ref="H15:H26" si="0">IF(ISERROR($F15/G15),"-",$F15/G15-1)</f>
        <v>1.7940766923588036E-2</v>
      </c>
      <c r="I15" s="12"/>
    </row>
    <row r="16" spans="2:9" s="5" customFormat="1" x14ac:dyDescent="0.25">
      <c r="B16" s="5" t="s">
        <v>41</v>
      </c>
      <c r="F16" s="17">
        <v>47391.194697219995</v>
      </c>
      <c r="G16" s="37">
        <v>46203.754851049998</v>
      </c>
      <c r="H16" s="38">
        <f t="shared" si="0"/>
        <v>2.5700072429135412E-2</v>
      </c>
    </row>
    <row r="17" spans="2:11" x14ac:dyDescent="0.25">
      <c r="B17" s="1" t="s">
        <v>53</v>
      </c>
      <c r="F17" s="10">
        <v>4405.5749999999998</v>
      </c>
      <c r="G17" s="11">
        <v>3689.76</v>
      </c>
      <c r="H17" s="35">
        <f t="shared" si="0"/>
        <v>0.19400042279172625</v>
      </c>
    </row>
    <row r="18" spans="2:11" x14ac:dyDescent="0.25">
      <c r="B18" s="1" t="s">
        <v>54</v>
      </c>
      <c r="F18" s="10">
        <v>42985.619697219998</v>
      </c>
      <c r="G18" s="11">
        <v>42513.994851049996</v>
      </c>
      <c r="H18" s="35">
        <f t="shared" si="0"/>
        <v>1.1093402250773376E-2</v>
      </c>
    </row>
    <row r="19" spans="2:11" s="21" customFormat="1" x14ac:dyDescent="0.25">
      <c r="B19" s="21" t="s">
        <v>128</v>
      </c>
      <c r="F19" s="22">
        <v>38338.701999999997</v>
      </c>
      <c r="G19" s="23">
        <v>36460.690999999999</v>
      </c>
      <c r="H19" s="41">
        <f t="shared" si="0"/>
        <v>5.1507827978356069E-2</v>
      </c>
    </row>
    <row r="20" spans="2:11" s="21" customFormat="1" x14ac:dyDescent="0.25">
      <c r="B20" s="21" t="s">
        <v>129</v>
      </c>
      <c r="F20" s="22">
        <v>4642.3284020000001</v>
      </c>
      <c r="G20" s="23">
        <v>6050.2644019999989</v>
      </c>
      <c r="H20" s="41">
        <f t="shared" si="0"/>
        <v>-0.23270652428587846</v>
      </c>
    </row>
    <row r="21" spans="2:11" s="21" customFormat="1" x14ac:dyDescent="0.25">
      <c r="B21" s="21" t="s">
        <v>130</v>
      </c>
      <c r="F21" s="22">
        <v>1.1619999999999999</v>
      </c>
      <c r="G21" s="23">
        <v>1.2190000000000001</v>
      </c>
      <c r="H21" s="41">
        <f t="shared" si="0"/>
        <v>-4.6759639048400414E-2</v>
      </c>
      <c r="K21" s="64"/>
    </row>
    <row r="22" spans="2:11" x14ac:dyDescent="0.25">
      <c r="B22" s="21" t="s">
        <v>143</v>
      </c>
      <c r="C22" s="21"/>
      <c r="D22" s="21"/>
      <c r="E22" s="21"/>
      <c r="F22" s="22">
        <v>3.3242952200000033</v>
      </c>
      <c r="G22" s="23">
        <v>1.8144490500000003</v>
      </c>
      <c r="H22" s="41">
        <f t="shared" si="0"/>
        <v>0.83212376230680207</v>
      </c>
    </row>
    <row r="23" spans="2:11" x14ac:dyDescent="0.25">
      <c r="B23" s="1" t="s">
        <v>144</v>
      </c>
      <c r="F23" s="10">
        <v>42358.59</v>
      </c>
      <c r="G23" s="11">
        <v>40104.256000000001</v>
      </c>
      <c r="H23" s="35">
        <f t="shared" si="0"/>
        <v>5.6211839461627111E-2</v>
      </c>
    </row>
    <row r="24" spans="2:11" x14ac:dyDescent="0.25">
      <c r="B24" s="1" t="s">
        <v>145</v>
      </c>
      <c r="F24" s="10">
        <v>5002.2774020000006</v>
      </c>
      <c r="G24" s="11">
        <v>6099.4988510499988</v>
      </c>
      <c r="H24" s="35">
        <f t="shared" si="0"/>
        <v>-0.17988714742705736</v>
      </c>
    </row>
    <row r="25" spans="2:11" s="5" customFormat="1" x14ac:dyDescent="0.25">
      <c r="B25" s="1" t="s">
        <v>21</v>
      </c>
      <c r="C25" s="1"/>
      <c r="D25" s="1"/>
      <c r="E25" s="1"/>
      <c r="F25" s="10">
        <v>26716.106931639999</v>
      </c>
      <c r="G25" s="11">
        <v>27821.242301250004</v>
      </c>
      <c r="H25" s="35">
        <f t="shared" si="0"/>
        <v>-3.9722718261231305E-2</v>
      </c>
    </row>
    <row r="26" spans="2:11" x14ac:dyDescent="0.25">
      <c r="B26" s="5" t="s">
        <v>22</v>
      </c>
      <c r="C26" s="5"/>
      <c r="D26" s="5"/>
      <c r="E26" s="5"/>
      <c r="F26" s="17">
        <v>74107.30162885999</v>
      </c>
      <c r="G26" s="37">
        <v>74024.997152299999</v>
      </c>
      <c r="H26" s="38">
        <f t="shared" si="0"/>
        <v>1.1118470749909015E-3</v>
      </c>
    </row>
    <row r="27" spans="2:11" x14ac:dyDescent="0.25">
      <c r="G27" s="11"/>
      <c r="H27" s="35"/>
    </row>
    <row r="28" spans="2:11" x14ac:dyDescent="0.25">
      <c r="G28" s="11"/>
      <c r="H28" s="35"/>
    </row>
    <row r="29" spans="2:11" x14ac:dyDescent="0.25">
      <c r="G29" s="11"/>
      <c r="H29" s="35"/>
    </row>
    <row r="34" spans="2:8" ht="17.25" x14ac:dyDescent="0.3">
      <c r="B34" s="6" t="s">
        <v>25</v>
      </c>
      <c r="G34" s="4"/>
    </row>
    <row r="35" spans="2:8" x14ac:dyDescent="0.25">
      <c r="B35" s="73" t="s">
        <v>47</v>
      </c>
      <c r="G35" s="4"/>
    </row>
    <row r="36" spans="2:8" x14ac:dyDescent="0.25">
      <c r="B36" s="7"/>
      <c r="C36" s="7"/>
      <c r="D36" s="7"/>
      <c r="E36" s="7"/>
      <c r="F36" s="8" t="str">
        <f t="shared" ref="F36:F44" si="1">+F14</f>
        <v>3T22</v>
      </c>
      <c r="G36" s="9" t="str">
        <f>+'KF-B'!F36</f>
        <v>2T22</v>
      </c>
      <c r="H36" s="9" t="s">
        <v>0</v>
      </c>
    </row>
    <row r="37" spans="2:8" x14ac:dyDescent="0.25">
      <c r="B37" s="1" t="s">
        <v>20</v>
      </c>
      <c r="F37" s="10">
        <f t="shared" si="1"/>
        <v>47888.093999999997</v>
      </c>
      <c r="G37" s="11">
        <v>49298.491999999998</v>
      </c>
      <c r="H37" s="35">
        <f t="shared" ref="H37:H48" si="2">IF(ISERROR($F37/G37),"-",$F37/G37-1)</f>
        <v>-2.8609353811471561E-2</v>
      </c>
    </row>
    <row r="38" spans="2:8" x14ac:dyDescent="0.25">
      <c r="B38" s="5" t="s">
        <v>41</v>
      </c>
      <c r="C38" s="5"/>
      <c r="D38" s="5"/>
      <c r="E38" s="5"/>
      <c r="F38" s="17">
        <f t="shared" si="1"/>
        <v>47391.194697219995</v>
      </c>
      <c r="G38" s="37">
        <v>48483.527136960001</v>
      </c>
      <c r="H38" s="38">
        <f t="shared" si="2"/>
        <v>-2.2529970574424185E-2</v>
      </c>
    </row>
    <row r="39" spans="2:8" x14ac:dyDescent="0.25">
      <c r="B39" s="1" t="s">
        <v>53</v>
      </c>
      <c r="F39" s="10">
        <f t="shared" si="1"/>
        <v>4405.5749999999998</v>
      </c>
      <c r="G39" s="11">
        <v>4480.6010000000006</v>
      </c>
      <c r="H39" s="35">
        <f t="shared" si="2"/>
        <v>-1.6744628678161844E-2</v>
      </c>
    </row>
    <row r="40" spans="2:8" x14ac:dyDescent="0.25">
      <c r="B40" s="1" t="s">
        <v>54</v>
      </c>
      <c r="F40" s="10">
        <f t="shared" si="1"/>
        <v>42985.619697219998</v>
      </c>
      <c r="G40" s="11">
        <v>44002.926136959999</v>
      </c>
      <c r="H40" s="35">
        <f t="shared" si="2"/>
        <v>-2.3119063413501562E-2</v>
      </c>
    </row>
    <row r="41" spans="2:8" x14ac:dyDescent="0.25">
      <c r="B41" s="21" t="s">
        <v>128</v>
      </c>
      <c r="C41" s="21"/>
      <c r="D41" s="21"/>
      <c r="E41" s="21"/>
      <c r="F41" s="22">
        <f t="shared" si="1"/>
        <v>38338.701999999997</v>
      </c>
      <c r="G41" s="23">
        <v>39260.076999999997</v>
      </c>
      <c r="H41" s="41">
        <f t="shared" si="2"/>
        <v>-2.346849701797582E-2</v>
      </c>
    </row>
    <row r="42" spans="2:8" x14ac:dyDescent="0.25">
      <c r="B42" s="21" t="s">
        <v>129</v>
      </c>
      <c r="C42" s="21"/>
      <c r="D42" s="21"/>
      <c r="E42" s="21"/>
      <c r="F42" s="22">
        <f t="shared" si="1"/>
        <v>4642.3284020000001</v>
      </c>
      <c r="G42" s="23">
        <v>4739.332402</v>
      </c>
      <c r="H42" s="41">
        <f t="shared" si="2"/>
        <v>-2.0467861667407883E-2</v>
      </c>
    </row>
    <row r="43" spans="2:8" x14ac:dyDescent="0.25">
      <c r="B43" s="21" t="s">
        <v>130</v>
      </c>
      <c r="C43" s="21"/>
      <c r="D43" s="21"/>
      <c r="E43" s="21"/>
      <c r="F43" s="22">
        <f t="shared" si="1"/>
        <v>1.1619999999999999</v>
      </c>
      <c r="G43" s="23">
        <v>1.1759999999999999</v>
      </c>
      <c r="H43" s="41">
        <f t="shared" si="2"/>
        <v>-1.1904761904761862E-2</v>
      </c>
    </row>
    <row r="44" spans="2:8" x14ac:dyDescent="0.25">
      <c r="B44" s="21" t="s">
        <v>143</v>
      </c>
      <c r="C44" s="21"/>
      <c r="D44" s="21"/>
      <c r="E44" s="21"/>
      <c r="F44" s="22">
        <f t="shared" si="1"/>
        <v>3.3242952200000033</v>
      </c>
      <c r="G44" s="23">
        <v>2.3367349600000011</v>
      </c>
      <c r="H44" s="41">
        <f t="shared" si="2"/>
        <v>0.42262399326622901</v>
      </c>
    </row>
    <row r="45" spans="2:8" x14ac:dyDescent="0.25">
      <c r="B45" s="1" t="s">
        <v>144</v>
      </c>
      <c r="F45" s="10">
        <f t="shared" ref="F45:F48" si="3">+F23</f>
        <v>42358.59</v>
      </c>
      <c r="G45" s="11">
        <v>43637.068999999996</v>
      </c>
      <c r="H45" s="35">
        <f t="shared" si="2"/>
        <v>-2.9298003493314351E-2</v>
      </c>
    </row>
    <row r="46" spans="2:8" x14ac:dyDescent="0.25">
      <c r="B46" s="1" t="s">
        <v>145</v>
      </c>
      <c r="F46" s="10">
        <f t="shared" si="3"/>
        <v>5002.2774020000006</v>
      </c>
      <c r="G46" s="11">
        <v>4792.8174020000006</v>
      </c>
      <c r="H46" s="35">
        <f t="shared" si="2"/>
        <v>4.3702895902646866E-2</v>
      </c>
    </row>
    <row r="47" spans="2:8" x14ac:dyDescent="0.25">
      <c r="B47" s="1" t="s">
        <v>21</v>
      </c>
      <c r="F47" s="10">
        <f t="shared" si="3"/>
        <v>26716.106931639999</v>
      </c>
      <c r="G47" s="11">
        <v>26859.52011569</v>
      </c>
      <c r="H47" s="35">
        <f t="shared" si="2"/>
        <v>-5.3393799826760846E-3</v>
      </c>
    </row>
    <row r="48" spans="2:8" x14ac:dyDescent="0.25">
      <c r="B48" s="5" t="s">
        <v>22</v>
      </c>
      <c r="C48" s="5"/>
      <c r="D48" s="5"/>
      <c r="E48" s="5"/>
      <c r="F48" s="17">
        <f t="shared" si="3"/>
        <v>74107.30162885999</v>
      </c>
      <c r="G48" s="37">
        <v>75343.047252649994</v>
      </c>
      <c r="H48" s="38">
        <f t="shared" si="2"/>
        <v>-1.6401588054251959E-2</v>
      </c>
    </row>
    <row r="49" spans="7:8" x14ac:dyDescent="0.25">
      <c r="G49" s="11"/>
      <c r="H49" s="35"/>
    </row>
    <row r="50" spans="7:8" x14ac:dyDescent="0.25">
      <c r="G50" s="11"/>
      <c r="H50" s="35"/>
    </row>
    <row r="51" spans="7:8" x14ac:dyDescent="0.25">
      <c r="G51" s="11"/>
      <c r="H51" s="35"/>
    </row>
    <row r="52" spans="7:8" x14ac:dyDescent="0.25">
      <c r="G52" s="11"/>
      <c r="H52" s="35"/>
    </row>
    <row r="53" spans="7:8" x14ac:dyDescent="0.25">
      <c r="G53" s="11"/>
      <c r="H53" s="35"/>
    </row>
    <row r="54" spans="7:8" x14ac:dyDescent="0.25">
      <c r="G54" s="11"/>
      <c r="H54" s="35"/>
    </row>
    <row r="55" spans="7:8" x14ac:dyDescent="0.25">
      <c r="G55" s="11"/>
      <c r="H55" s="35"/>
    </row>
  </sheetData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H44"/>
  <sheetViews>
    <sheetView showRowColHeaders="0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16384" width="11.42578125" style="1"/>
  </cols>
  <sheetData>
    <row r="9" spans="2:8" ht="23.25" x14ac:dyDescent="0.35">
      <c r="B9" s="16" t="s">
        <v>51</v>
      </c>
    </row>
    <row r="12" spans="2:8" ht="17.25" x14ac:dyDescent="0.3">
      <c r="B12" s="6" t="s">
        <v>12</v>
      </c>
      <c r="G12" s="4"/>
    </row>
    <row r="13" spans="2:8" x14ac:dyDescent="0.25">
      <c r="B13" s="73" t="s">
        <v>47</v>
      </c>
      <c r="G13" s="4"/>
    </row>
    <row r="14" spans="2:8" x14ac:dyDescent="0.25">
      <c r="B14" s="7"/>
      <c r="C14" s="7"/>
      <c r="D14" s="7"/>
      <c r="E14" s="7"/>
      <c r="F14" s="8" t="str">
        <f>+'KF-B'!E14</f>
        <v>3T22</v>
      </c>
      <c r="G14" s="9" t="str">
        <f>+'KF-B'!F14</f>
        <v>3T21</v>
      </c>
      <c r="H14" s="9" t="s">
        <v>0</v>
      </c>
    </row>
    <row r="15" spans="2:8" x14ac:dyDescent="0.25">
      <c r="B15" s="5" t="s">
        <v>39</v>
      </c>
      <c r="C15" s="5"/>
      <c r="D15" s="5"/>
      <c r="E15" s="5"/>
      <c r="F15" s="17">
        <v>47139.186999999998</v>
      </c>
      <c r="G15" s="37">
        <v>46883.902999999998</v>
      </c>
      <c r="H15" s="68">
        <f>+F15/G15-1</f>
        <v>5.4450244895354327E-3</v>
      </c>
    </row>
    <row r="16" spans="2:8" s="21" customFormat="1" x14ac:dyDescent="0.25">
      <c r="B16" s="21" t="s">
        <v>52</v>
      </c>
      <c r="F16" s="22">
        <v>47845.847000000002</v>
      </c>
      <c r="G16" s="23">
        <v>47663.106</v>
      </c>
      <c r="H16" s="26">
        <f t="shared" ref="H16:H23" si="0">+F16/G16-1</f>
        <v>3.8340136708674422E-3</v>
      </c>
    </row>
    <row r="17" spans="2:8" x14ac:dyDescent="0.25">
      <c r="B17" s="1" t="s">
        <v>53</v>
      </c>
      <c r="F17" s="10">
        <v>5316.1080000000002</v>
      </c>
      <c r="G17" s="11">
        <v>4930.2940000000008</v>
      </c>
      <c r="H17" s="26">
        <f t="shared" si="0"/>
        <v>7.8253751196176058E-2</v>
      </c>
    </row>
    <row r="18" spans="2:8" x14ac:dyDescent="0.25">
      <c r="B18" s="1" t="s">
        <v>54</v>
      </c>
      <c r="F18" s="10">
        <v>42529.739000000001</v>
      </c>
      <c r="G18" s="11">
        <v>42732.811999999998</v>
      </c>
      <c r="H18" s="26">
        <f t="shared" si="0"/>
        <v>-4.7521562587549138E-3</v>
      </c>
    </row>
    <row r="19" spans="2:8" x14ac:dyDescent="0.25">
      <c r="B19" s="21" t="s">
        <v>55</v>
      </c>
      <c r="C19" s="21"/>
      <c r="D19" s="21"/>
      <c r="E19" s="21"/>
      <c r="F19" s="22">
        <v>32989.693000000007</v>
      </c>
      <c r="G19" s="23">
        <v>34042.845000000001</v>
      </c>
      <c r="H19" s="66">
        <f t="shared" si="0"/>
        <v>-3.0936074819833514E-2</v>
      </c>
    </row>
    <row r="20" spans="2:8" x14ac:dyDescent="0.25">
      <c r="B20" s="21" t="s">
        <v>56</v>
      </c>
      <c r="C20" s="21"/>
      <c r="D20" s="21"/>
      <c r="E20" s="21"/>
      <c r="F20" s="22">
        <v>9540.0459999999948</v>
      </c>
      <c r="G20" s="23">
        <v>8689.9669999999969</v>
      </c>
      <c r="H20" s="66">
        <f t="shared" si="0"/>
        <v>9.7823041215230999E-2</v>
      </c>
    </row>
    <row r="21" spans="2:8" x14ac:dyDescent="0.25">
      <c r="B21" s="5" t="s">
        <v>57</v>
      </c>
      <c r="C21" s="5"/>
      <c r="D21" s="5"/>
      <c r="E21" s="5"/>
      <c r="F21" s="17">
        <v>33013.067000000003</v>
      </c>
      <c r="G21" s="37">
        <v>33959.999000000003</v>
      </c>
      <c r="H21" s="68">
        <f t="shared" si="0"/>
        <v>-2.7883746404115062E-2</v>
      </c>
    </row>
    <row r="22" spans="2:8" x14ac:dyDescent="0.25">
      <c r="B22" s="21" t="s">
        <v>55</v>
      </c>
      <c r="C22" s="21"/>
      <c r="D22" s="21"/>
      <c r="E22" s="21"/>
      <c r="F22" s="22">
        <v>30718.412</v>
      </c>
      <c r="G22" s="23">
        <v>31741.441999999999</v>
      </c>
      <c r="H22" s="66">
        <f t="shared" si="0"/>
        <v>-3.2230104731851728E-2</v>
      </c>
    </row>
    <row r="23" spans="2:8" x14ac:dyDescent="0.25">
      <c r="B23" s="21" t="s">
        <v>56</v>
      </c>
      <c r="C23" s="21"/>
      <c r="D23" s="21"/>
      <c r="E23" s="21"/>
      <c r="F23" s="22">
        <v>2294.6550000000025</v>
      </c>
      <c r="G23" s="23">
        <v>2218.5570000000043</v>
      </c>
      <c r="H23" s="66">
        <f t="shared" si="0"/>
        <v>3.430067381635804E-2</v>
      </c>
    </row>
    <row r="24" spans="2:8" x14ac:dyDescent="0.25">
      <c r="F24" s="12"/>
      <c r="G24" s="12"/>
      <c r="H24" s="26"/>
    </row>
    <row r="25" spans="2:8" x14ac:dyDescent="0.25">
      <c r="F25" s="12"/>
      <c r="G25" s="12"/>
      <c r="H25" s="26"/>
    </row>
    <row r="26" spans="2:8" x14ac:dyDescent="0.25">
      <c r="F26" s="12"/>
      <c r="G26" s="12"/>
      <c r="H26" s="26"/>
    </row>
    <row r="30" spans="2:8" ht="17.25" x14ac:dyDescent="0.3">
      <c r="B30" s="6" t="s">
        <v>25</v>
      </c>
      <c r="G30" s="4"/>
    </row>
    <row r="31" spans="2:8" x14ac:dyDescent="0.25">
      <c r="B31" s="73" t="s">
        <v>47</v>
      </c>
      <c r="G31" s="4"/>
    </row>
    <row r="32" spans="2:8" x14ac:dyDescent="0.25">
      <c r="B32" s="7"/>
      <c r="C32" s="7"/>
      <c r="D32" s="7"/>
      <c r="E32" s="7"/>
      <c r="F32" s="8" t="str">
        <f>+F14</f>
        <v>3T22</v>
      </c>
      <c r="G32" s="9" t="str">
        <f>+'KF-B'!F36</f>
        <v>2T22</v>
      </c>
      <c r="H32" s="9" t="s">
        <v>0</v>
      </c>
    </row>
    <row r="33" spans="2:8" x14ac:dyDescent="0.25">
      <c r="B33" s="5" t="s">
        <v>39</v>
      </c>
      <c r="C33" s="5"/>
      <c r="D33" s="5"/>
      <c r="E33" s="5"/>
      <c r="F33" s="17">
        <f>+F15</f>
        <v>47139.186999999998</v>
      </c>
      <c r="G33" s="37">
        <v>48413.423000000003</v>
      </c>
      <c r="H33" s="68">
        <f t="shared" ref="H33:H41" si="1">+F33/G33-1</f>
        <v>-2.6319890663380807E-2</v>
      </c>
    </row>
    <row r="34" spans="2:8" x14ac:dyDescent="0.25">
      <c r="B34" s="21" t="s">
        <v>52</v>
      </c>
      <c r="C34" s="21"/>
      <c r="D34" s="21"/>
      <c r="E34" s="21"/>
      <c r="F34" s="22">
        <f t="shared" ref="F34:F41" si="2">+F16</f>
        <v>47845.847000000002</v>
      </c>
      <c r="G34" s="23">
        <v>49086.288</v>
      </c>
      <c r="H34" s="26">
        <f t="shared" si="1"/>
        <v>-2.5270621400420357E-2</v>
      </c>
    </row>
    <row r="35" spans="2:8" x14ac:dyDescent="0.25">
      <c r="B35" s="1" t="s">
        <v>53</v>
      </c>
      <c r="F35" s="10">
        <f t="shared" si="2"/>
        <v>5316.1080000000002</v>
      </c>
      <c r="G35" s="11">
        <v>5536.8040000000001</v>
      </c>
      <c r="H35" s="26">
        <f t="shared" si="1"/>
        <v>-3.9859818046656503E-2</v>
      </c>
    </row>
    <row r="36" spans="2:8" x14ac:dyDescent="0.25">
      <c r="B36" s="1" t="s">
        <v>54</v>
      </c>
      <c r="F36" s="10">
        <f t="shared" si="2"/>
        <v>42529.739000000001</v>
      </c>
      <c r="G36" s="11">
        <v>43769.737000000001</v>
      </c>
      <c r="H36" s="26">
        <f t="shared" si="1"/>
        <v>-2.83300308612775E-2</v>
      </c>
    </row>
    <row r="37" spans="2:8" x14ac:dyDescent="0.25">
      <c r="B37" s="21" t="s">
        <v>55</v>
      </c>
      <c r="C37" s="21"/>
      <c r="D37" s="21"/>
      <c r="E37" s="21"/>
      <c r="F37" s="22">
        <f t="shared" si="2"/>
        <v>32989.693000000007</v>
      </c>
      <c r="G37" s="23">
        <v>33520.806000000004</v>
      </c>
      <c r="H37" s="66">
        <f t="shared" si="1"/>
        <v>-1.5844278923364707E-2</v>
      </c>
    </row>
    <row r="38" spans="2:8" x14ac:dyDescent="0.25">
      <c r="B38" s="21" t="s">
        <v>56</v>
      </c>
      <c r="C38" s="21"/>
      <c r="D38" s="21"/>
      <c r="E38" s="21"/>
      <c r="F38" s="22">
        <f t="shared" si="2"/>
        <v>9540.0459999999948</v>
      </c>
      <c r="G38" s="23">
        <v>10028.677999999993</v>
      </c>
      <c r="H38" s="66">
        <f t="shared" si="1"/>
        <v>-4.8723470830352555E-2</v>
      </c>
    </row>
    <row r="39" spans="2:8" x14ac:dyDescent="0.25">
      <c r="B39" s="5" t="s">
        <v>57</v>
      </c>
      <c r="C39" s="5"/>
      <c r="D39" s="5"/>
      <c r="E39" s="5"/>
      <c r="F39" s="17">
        <f t="shared" si="2"/>
        <v>33013.067000000003</v>
      </c>
      <c r="G39" s="37">
        <v>34061.705000000009</v>
      </c>
      <c r="H39" s="68">
        <f t="shared" si="1"/>
        <v>-3.0786421290419974E-2</v>
      </c>
    </row>
    <row r="40" spans="2:8" x14ac:dyDescent="0.25">
      <c r="B40" s="21" t="s">
        <v>55</v>
      </c>
      <c r="C40" s="21"/>
      <c r="D40" s="21"/>
      <c r="E40" s="21"/>
      <c r="F40" s="22">
        <f t="shared" si="2"/>
        <v>30718.412</v>
      </c>
      <c r="G40" s="23">
        <v>31260.623999999996</v>
      </c>
      <c r="H40" s="66">
        <f t="shared" si="1"/>
        <v>-1.7344887293356481E-2</v>
      </c>
    </row>
    <row r="41" spans="2:8" x14ac:dyDescent="0.25">
      <c r="B41" s="21" t="s">
        <v>56</v>
      </c>
      <c r="C41" s="21"/>
      <c r="D41" s="21"/>
      <c r="E41" s="21"/>
      <c r="F41" s="22">
        <f t="shared" si="2"/>
        <v>2294.6550000000025</v>
      </c>
      <c r="G41" s="23">
        <v>2801.0810000000129</v>
      </c>
      <c r="H41" s="66">
        <f t="shared" si="1"/>
        <v>-0.18079662815891728</v>
      </c>
    </row>
    <row r="42" spans="2:8" x14ac:dyDescent="0.25">
      <c r="F42" s="12"/>
      <c r="G42" s="12"/>
      <c r="H42" s="26"/>
    </row>
    <row r="43" spans="2:8" x14ac:dyDescent="0.25">
      <c r="F43" s="12"/>
      <c r="G43" s="12"/>
      <c r="H43" s="26"/>
    </row>
    <row r="44" spans="2:8" x14ac:dyDescent="0.25">
      <c r="F44" s="12"/>
      <c r="G44" s="12"/>
      <c r="H44" s="26"/>
    </row>
  </sheetData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10</vt:i4>
      </vt:variant>
    </vt:vector>
  </HeadingPairs>
  <TitlesOfParts>
    <vt:vector size="21" baseType="lpstr">
      <vt:lpstr>Contenidos</vt:lpstr>
      <vt:lpstr>KF-B</vt:lpstr>
      <vt:lpstr>KF-R</vt:lpstr>
      <vt:lpstr>KF-C&amp;L</vt:lpstr>
      <vt:lpstr>KF-O</vt:lpstr>
      <vt:lpstr>PyG</vt:lpstr>
      <vt:lpstr>Balance</vt:lpstr>
      <vt:lpstr>Recursos de clientes</vt:lpstr>
      <vt:lpstr>Crédito a la clientela</vt:lpstr>
      <vt:lpstr>Morosidad+Cob</vt:lpstr>
      <vt:lpstr>Solvencia</vt:lpstr>
      <vt:lpstr>Balance!Área_de_impresión</vt:lpstr>
      <vt:lpstr>'Crédito a la clientela'!Área_de_impresión</vt:lpstr>
      <vt:lpstr>'KF-B'!Área_de_impresión</vt:lpstr>
      <vt:lpstr>'KF-C&amp;L'!Área_de_impresión</vt:lpstr>
      <vt:lpstr>'KF-O'!Área_de_impresión</vt:lpstr>
      <vt:lpstr>'KF-R'!Área_de_impresión</vt:lpstr>
      <vt:lpstr>'Morosidad+Cob'!Área_de_impresión</vt:lpstr>
      <vt:lpstr>PyG!Área_de_impresión</vt:lpstr>
      <vt:lpstr>'Recursos de clientes'!Área_de_impresión</vt:lpstr>
      <vt:lpstr>Solvencia!Área_de_impresión</vt:lpstr>
    </vt:vector>
  </TitlesOfParts>
  <Company>Kutxabank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t8205y</dc:creator>
  <cp:lastModifiedBy>Cacho Zarauz Eider</cp:lastModifiedBy>
  <cp:lastPrinted>2020-08-07T13:08:54Z</cp:lastPrinted>
  <dcterms:created xsi:type="dcterms:W3CDTF">2017-01-30T09:33:19Z</dcterms:created>
  <dcterms:modified xsi:type="dcterms:W3CDTF">2022-11-09T08:44:49Z</dcterms:modified>
</cp:coreProperties>
</file>