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101\CEN_4085\IR\Información de Gestión\Ratios y cifras generales\Evolución cifras Kutxabank\Archivos 2023\"/>
    </mc:Choice>
  </mc:AlternateContent>
  <bookViews>
    <workbookView xWindow="-45" yWindow="4140" windowWidth="15480" windowHeight="4125" tabRatio="885"/>
  </bookViews>
  <sheets>
    <sheet name="Edukiak" sheetId="22" r:id="rId1"/>
    <sheet name="KF-B" sheetId="11" r:id="rId2"/>
    <sheet name="KF-E" sheetId="15" r:id="rId3"/>
    <sheet name="KF-K&amp;L" sheetId="16" r:id="rId4"/>
    <sheet name="KF-Z" sheetId="17" r:id="rId5"/>
    <sheet name="G&amp;I" sheetId="18" r:id="rId6"/>
    <sheet name="Balantzea" sheetId="19" r:id="rId7"/>
    <sheet name="Bezeroen baliabideak" sheetId="20" r:id="rId8"/>
    <sheet name="Bezeroen maileguak" sheetId="21" r:id="rId9"/>
    <sheet name="Berankortasuna" sheetId="24" r:id="rId10"/>
    <sheet name="Kaudimena" sheetId="23" r:id="rId11"/>
  </sheets>
  <definedNames>
    <definedName name="_xlnm.Print_Area" localSheetId="6">Balantzea!$A$4:$K$65</definedName>
    <definedName name="_xlnm.Print_Area" localSheetId="9">Berankortasuna!$A$4:$K$65</definedName>
    <definedName name="_xlnm.Print_Area" localSheetId="7">'Bezeroen baliabideak'!$A$4:$K$65</definedName>
    <definedName name="_xlnm.Print_Area" localSheetId="8">'Bezeroen maileguak'!$A$4:$K$65</definedName>
    <definedName name="_xlnm.Print_Area" localSheetId="5">'G&amp;I'!$A$4:$K$64</definedName>
    <definedName name="_xlnm.Print_Area" localSheetId="10">Kaudimena!$A$4:$K$67</definedName>
    <definedName name="_xlnm.Print_Area" localSheetId="1">'KF-B'!$A$4:$K$65</definedName>
    <definedName name="_xlnm.Print_Area" localSheetId="2">'KF-E'!$A$4:$K$65</definedName>
    <definedName name="_xlnm.Print_Area" localSheetId="3">'KF-K&amp;L'!$A$4:$K$65</definedName>
    <definedName name="_xlnm.Print_Area" localSheetId="4">'KF-Z'!$A$4:$K$65</definedName>
  </definedNames>
  <calcPr calcId="152511"/>
</workbook>
</file>

<file path=xl/calcChain.xml><?xml version="1.0" encoding="utf-8"?>
<calcChain xmlns="http://schemas.openxmlformats.org/spreadsheetml/2006/main">
  <c r="H66" i="23" l="1"/>
  <c r="H36" i="23"/>
  <c r="H22" i="20" l="1"/>
  <c r="F44" i="20" l="1"/>
  <c r="H44" i="20" s="1"/>
  <c r="H35" i="23" l="1"/>
  <c r="F65" i="23"/>
  <c r="H65" i="23" s="1"/>
  <c r="F61" i="23"/>
  <c r="H61" i="23" s="1"/>
  <c r="H31" i="23" l="1"/>
  <c r="G21" i="11"/>
  <c r="I14" i="18" l="1"/>
  <c r="H14" i="18"/>
  <c r="G30" i="24" l="1"/>
  <c r="G32" i="21"/>
  <c r="G36" i="20"/>
  <c r="I14" i="19"/>
  <c r="F30" i="17"/>
  <c r="F31" i="16"/>
  <c r="F30" i="15"/>
  <c r="G14" i="24" l="1"/>
  <c r="F14" i="24"/>
  <c r="F30" i="24" s="1"/>
  <c r="G14" i="21"/>
  <c r="F14" i="21"/>
  <c r="F32" i="21" s="1"/>
  <c r="G14" i="20"/>
  <c r="F14" i="20"/>
  <c r="G14" i="19"/>
  <c r="F14" i="19"/>
  <c r="F14" i="17"/>
  <c r="E14" i="17"/>
  <c r="F14" i="16"/>
  <c r="E14" i="16"/>
  <c r="E31" i="16" s="1"/>
  <c r="F14" i="15"/>
  <c r="E14" i="15"/>
  <c r="E30" i="15" s="1"/>
  <c r="E36" i="11"/>
  <c r="F36" i="20" l="1"/>
  <c r="E30" i="17"/>
  <c r="E43" i="11" l="1"/>
  <c r="G43" i="11" s="1"/>
  <c r="G18" i="17" l="1"/>
  <c r="E34" i="17"/>
  <c r="G34" i="17" s="1"/>
  <c r="G20" i="17"/>
  <c r="E36" i="17"/>
  <c r="G36" i="17" s="1"/>
  <c r="G16" i="17"/>
  <c r="E32" i="17"/>
  <c r="G32" i="17" s="1"/>
  <c r="G19" i="17"/>
  <c r="E35" i="17"/>
  <c r="G35" i="17" s="1"/>
  <c r="G17" i="17"/>
  <c r="E33" i="17"/>
  <c r="G33" i="17" s="1"/>
  <c r="G15" i="17"/>
  <c r="E31" i="17"/>
  <c r="G31" i="17" s="1"/>
  <c r="E32" i="15" l="1"/>
  <c r="G32" i="15" s="1"/>
  <c r="G17" i="15"/>
  <c r="E33" i="15"/>
  <c r="G33" i="15" s="1"/>
  <c r="E31" i="15"/>
  <c r="G31" i="15" s="1"/>
  <c r="E35" i="15"/>
  <c r="G35" i="15" s="1"/>
  <c r="G19" i="15" l="1"/>
  <c r="E34" i="15"/>
  <c r="G18" i="15" l="1"/>
  <c r="G34" i="15"/>
  <c r="G15" i="15" l="1"/>
  <c r="G16" i="15"/>
  <c r="J18" i="18" l="1"/>
  <c r="J20" i="18"/>
  <c r="J24" i="18"/>
  <c r="J26" i="18"/>
  <c r="J30" i="18"/>
  <c r="J32" i="18"/>
  <c r="J34" i="18"/>
  <c r="J37" i="18"/>
  <c r="J16" i="18" l="1"/>
  <c r="J39" i="18"/>
  <c r="J35" i="18"/>
  <c r="J33" i="18"/>
  <c r="J31" i="18"/>
  <c r="J28" i="18"/>
  <c r="J25" i="18"/>
  <c r="J21" i="18"/>
  <c r="J19" i="18"/>
  <c r="J17" i="18"/>
  <c r="J15" i="18"/>
  <c r="E39" i="16"/>
  <c r="G39" i="16" s="1"/>
  <c r="G22" i="16"/>
  <c r="G23" i="16"/>
  <c r="E40" i="16"/>
  <c r="G40" i="16" s="1"/>
  <c r="E38" i="16"/>
  <c r="G38" i="16" s="1"/>
  <c r="G21" i="16"/>
  <c r="G25" i="11" l="1"/>
  <c r="E47" i="11"/>
  <c r="G47" i="11" s="1"/>
  <c r="G23" i="11"/>
  <c r="E45" i="11"/>
  <c r="G45" i="11" s="1"/>
  <c r="F57" i="23" l="1"/>
  <c r="H57" i="23" s="1"/>
  <c r="H27" i="23"/>
  <c r="F52" i="23"/>
  <c r="H52" i="23" s="1"/>
  <c r="H22" i="23"/>
  <c r="F50" i="23"/>
  <c r="H50" i="23" s="1"/>
  <c r="H20" i="23"/>
  <c r="H15" i="23"/>
  <c r="F45" i="23"/>
  <c r="H45" i="23" s="1"/>
  <c r="F49" i="23"/>
  <c r="H49" i="23" s="1"/>
  <c r="H19" i="23"/>
  <c r="H16" i="23"/>
  <c r="F46" i="23"/>
  <c r="H46" i="23" s="1"/>
  <c r="F48" i="23"/>
  <c r="H48" i="23" s="1"/>
  <c r="H18" i="23"/>
  <c r="F56" i="23"/>
  <c r="H56" i="23" s="1"/>
  <c r="H26" i="23"/>
  <c r="H21" i="23"/>
  <c r="F51" i="23"/>
  <c r="H51" i="23" s="1"/>
  <c r="J55" i="19" l="1"/>
  <c r="H55" i="19"/>
  <c r="J53" i="19"/>
  <c r="H53" i="19"/>
  <c r="J50" i="19"/>
  <c r="H50" i="19"/>
  <c r="J48" i="19"/>
  <c r="H48" i="19"/>
  <c r="J46" i="19"/>
  <c r="H46" i="19"/>
  <c r="J44" i="19"/>
  <c r="H44" i="19"/>
  <c r="J42" i="19"/>
  <c r="H42" i="19"/>
  <c r="J38" i="19"/>
  <c r="H38" i="19"/>
  <c r="J36" i="19"/>
  <c r="H36" i="19"/>
  <c r="J34" i="19"/>
  <c r="H34" i="19"/>
  <c r="J32" i="19"/>
  <c r="H32" i="19"/>
  <c r="J30" i="19"/>
  <c r="H30" i="19"/>
  <c r="H27" i="19"/>
  <c r="J27" i="19"/>
  <c r="H21" i="19"/>
  <c r="J21" i="19"/>
  <c r="J54" i="19"/>
  <c r="H54" i="19"/>
  <c r="J51" i="19"/>
  <c r="H51" i="19"/>
  <c r="J49" i="19"/>
  <c r="H49" i="19"/>
  <c r="J47" i="19"/>
  <c r="H47" i="19"/>
  <c r="J45" i="19"/>
  <c r="H45" i="19"/>
  <c r="J43" i="19"/>
  <c r="H43" i="19"/>
  <c r="J40" i="19"/>
  <c r="H40" i="19"/>
  <c r="J37" i="19"/>
  <c r="H37" i="19"/>
  <c r="H35" i="19"/>
  <c r="J35" i="19"/>
  <c r="J33" i="19"/>
  <c r="H33" i="19"/>
  <c r="J31" i="19"/>
  <c r="H31" i="19"/>
  <c r="J28" i="19"/>
  <c r="H28" i="19"/>
  <c r="J25" i="19"/>
  <c r="H25" i="19"/>
  <c r="J22" i="19"/>
  <c r="H22" i="19"/>
  <c r="J19" i="19"/>
  <c r="H19" i="19"/>
  <c r="J17" i="19"/>
  <c r="H17" i="19"/>
  <c r="J24" i="19"/>
  <c r="H24" i="19"/>
  <c r="J18" i="19"/>
  <c r="H18" i="19"/>
  <c r="H15" i="19"/>
  <c r="J15" i="19"/>
  <c r="J29" i="19" l="1"/>
  <c r="H29" i="19"/>
  <c r="H26" i="19" l="1"/>
  <c r="J26" i="19"/>
  <c r="H20" i="19"/>
  <c r="J20" i="19"/>
  <c r="J41" i="19" l="1"/>
  <c r="H41" i="19"/>
  <c r="J29" i="18" l="1"/>
  <c r="J22" i="18" l="1"/>
  <c r="J23" i="18"/>
  <c r="J16" i="19"/>
  <c r="H16" i="19"/>
  <c r="J27" i="18" l="1"/>
  <c r="J56" i="19"/>
  <c r="H56" i="19"/>
  <c r="J23" i="19"/>
  <c r="H23" i="19"/>
  <c r="J36" i="18" l="1"/>
  <c r="J39" i="19"/>
  <c r="H39" i="19"/>
  <c r="J52" i="19"/>
  <c r="H52" i="19"/>
  <c r="J38" i="18" l="1"/>
  <c r="J57" i="19"/>
  <c r="H57" i="19"/>
  <c r="J40" i="18" l="1"/>
  <c r="F42" i="20" l="1"/>
  <c r="F41" i="20"/>
  <c r="F43" i="20" l="1"/>
  <c r="F39" i="20"/>
  <c r="F35" i="24" l="1"/>
  <c r="F33" i="24"/>
  <c r="F34" i="21" l="1"/>
  <c r="H41" i="20" l="1"/>
  <c r="H42" i="20"/>
  <c r="H39" i="20" l="1"/>
  <c r="H43" i="20"/>
  <c r="H33" i="24"/>
  <c r="H35" i="24" l="1"/>
  <c r="H34" i="21" l="1"/>
  <c r="H17" i="24" l="1"/>
  <c r="H19" i="20" l="1"/>
  <c r="H20" i="20"/>
  <c r="H21" i="20" l="1"/>
  <c r="H17" i="20"/>
  <c r="H16" i="21" l="1"/>
  <c r="H19" i="24"/>
  <c r="H24" i="20" l="1"/>
  <c r="F46" i="20"/>
  <c r="H46" i="20" s="1"/>
  <c r="H23" i="20"/>
  <c r="F45" i="20"/>
  <c r="H45" i="20" s="1"/>
  <c r="H20" i="24" l="1"/>
  <c r="F36" i="24"/>
  <c r="H36" i="24" s="1"/>
  <c r="H18" i="24" l="1"/>
  <c r="F34" i="24"/>
  <c r="H34" i="24" s="1"/>
  <c r="F35" i="21" l="1"/>
  <c r="H35" i="21" s="1"/>
  <c r="H17" i="21"/>
  <c r="G16" i="11" l="1"/>
  <c r="E38" i="11"/>
  <c r="G38" i="11" s="1"/>
  <c r="G20" i="11" l="1"/>
  <c r="E42" i="11"/>
  <c r="G42" i="11" s="1"/>
  <c r="E35" i="16" l="1"/>
  <c r="E37" i="16" l="1"/>
  <c r="G18" i="16" l="1"/>
  <c r="G20" i="16"/>
  <c r="G35" i="16"/>
  <c r="G37" i="16"/>
  <c r="F47" i="20" l="1"/>
  <c r="H47" i="20" s="1"/>
  <c r="H25" i="20"/>
  <c r="E41" i="11"/>
  <c r="G41" i="11" s="1"/>
  <c r="G19" i="11"/>
  <c r="F37" i="20"/>
  <c r="H37" i="20" s="1"/>
  <c r="H15" i="20"/>
  <c r="H15" i="21"/>
  <c r="F33" i="21"/>
  <c r="H33" i="21" s="1"/>
  <c r="G17" i="11"/>
  <c r="E39" i="11"/>
  <c r="G39" i="11" l="1"/>
  <c r="G22" i="11"/>
  <c r="E44" i="11"/>
  <c r="G44" i="11" s="1"/>
  <c r="E50" i="11"/>
  <c r="G50" i="11" s="1"/>
  <c r="G28" i="11"/>
  <c r="G18" i="11"/>
  <c r="E40" i="11"/>
  <c r="G40" i="11" s="1"/>
  <c r="H15" i="24"/>
  <c r="F31" i="24"/>
  <c r="H31" i="24" s="1"/>
  <c r="G24" i="11" l="1"/>
  <c r="E46" i="11"/>
  <c r="G46" i="11" s="1"/>
  <c r="G15" i="11" l="1"/>
  <c r="E37" i="11"/>
  <c r="G37" i="11" s="1"/>
  <c r="H16" i="20"/>
  <c r="F38" i="20"/>
  <c r="H38" i="20" s="1"/>
  <c r="G26" i="11"/>
  <c r="E48" i="11"/>
  <c r="G48" i="11" s="1"/>
  <c r="E49" i="11" l="1"/>
  <c r="G49" i="11" s="1"/>
  <c r="G27" i="11"/>
  <c r="H26" i="20"/>
  <c r="F48" i="20"/>
  <c r="H48" i="20" s="1"/>
  <c r="F40" i="20" l="1"/>
  <c r="F32" i="24" l="1"/>
  <c r="H32" i="24" l="1"/>
  <c r="H40" i="20" l="1"/>
  <c r="H18" i="20" l="1"/>
  <c r="H16" i="24" l="1"/>
  <c r="F47" i="23" l="1"/>
  <c r="H47" i="23" s="1"/>
  <c r="H17" i="23"/>
  <c r="F53" i="23" l="1"/>
  <c r="H53" i="23" s="1"/>
  <c r="H23" i="23"/>
  <c r="F63" i="23"/>
  <c r="H63" i="23" s="1"/>
  <c r="H33" i="23"/>
  <c r="H34" i="23"/>
  <c r="F64" i="23"/>
  <c r="H64" i="23" s="1"/>
  <c r="H28" i="23" l="1"/>
  <c r="F58" i="23"/>
  <c r="H58" i="23" s="1"/>
  <c r="H25" i="23"/>
  <c r="F55" i="23"/>
  <c r="H55" i="23" s="1"/>
  <c r="F54" i="23"/>
  <c r="H54" i="23" s="1"/>
  <c r="H24" i="23"/>
  <c r="E36" i="16"/>
  <c r="G36" i="16" s="1"/>
  <c r="G19" i="16"/>
  <c r="H29" i="23" l="1"/>
  <c r="F59" i="23"/>
  <c r="H59" i="23" s="1"/>
  <c r="H30" i="23"/>
  <c r="F60" i="23"/>
  <c r="H60" i="23" s="1"/>
  <c r="E32" i="16"/>
  <c r="G32" i="16" s="1"/>
  <c r="G15" i="16"/>
  <c r="E34" i="16" l="1"/>
  <c r="G34" i="16" s="1"/>
  <c r="G17" i="16"/>
  <c r="E33" i="16"/>
  <c r="G33" i="16" s="1"/>
  <c r="G16" i="16"/>
  <c r="F37" i="21" l="1"/>
  <c r="H37" i="21" s="1"/>
  <c r="H19" i="21"/>
  <c r="H21" i="21"/>
  <c r="F39" i="21"/>
  <c r="H39" i="21" s="1"/>
  <c r="H23" i="21"/>
  <c r="F41" i="21"/>
  <c r="H41" i="21" s="1"/>
  <c r="F36" i="21"/>
  <c r="H36" i="21" s="1"/>
  <c r="H18" i="21"/>
  <c r="F38" i="21"/>
  <c r="H38" i="21" s="1"/>
  <c r="H20" i="21"/>
  <c r="H22" i="21"/>
  <c r="F40" i="21"/>
  <c r="H40" i="21" s="1"/>
</calcChain>
</file>

<file path=xl/sharedStrings.xml><?xml version="1.0" encoding="utf-8"?>
<sst xmlns="http://schemas.openxmlformats.org/spreadsheetml/2006/main" count="309" uniqueCount="155">
  <si>
    <t>ROE</t>
  </si>
  <si>
    <t>ROA</t>
  </si>
  <si>
    <t>RORWA</t>
  </si>
  <si>
    <t>ROTE</t>
  </si>
  <si>
    <t>LCR</t>
  </si>
  <si>
    <t>NSFR</t>
  </si>
  <si>
    <t>Pro-forma:</t>
  </si>
  <si>
    <t>Pro-forma CET1 fully loaded</t>
  </si>
  <si>
    <t>LtD</t>
  </si>
  <si>
    <t>Hiruhileko txostena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</si>
  <si>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Balantzea</t>
    </r>
  </si>
  <si>
    <t>Urte arteko bilakaera</t>
  </si>
  <si>
    <t>Kopuruak milioi eurotan</t>
  </si>
  <si>
    <t>Ald.</t>
  </si>
  <si>
    <t>Aktibo Osoa</t>
  </si>
  <si>
    <t>Zorra adierazten duten baloreak</t>
  </si>
  <si>
    <t>Kapital-tresnak (SE)</t>
  </si>
  <si>
    <t>Partaidetzak</t>
  </si>
  <si>
    <t>Bezeroen maileguak</t>
  </si>
  <si>
    <t>Zordunketak-Balore negoziagarriak</t>
  </si>
  <si>
    <t>Horietatik mendeko zorra</t>
  </si>
  <si>
    <t>Bezeroen gordailuak</t>
  </si>
  <si>
    <t>Horietatik zedula multilagatzaileak</t>
  </si>
  <si>
    <t>Pro-forma: zedula multilag. salbu</t>
  </si>
  <si>
    <t>Balantzetik kanpoko baliabideak</t>
  </si>
  <si>
    <t>Bezeroen baliabideak osoa</t>
  </si>
  <si>
    <t>Negozio-bolumena</t>
  </si>
  <si>
    <t>Norberaren fondoak</t>
  </si>
  <si>
    <t>Azken hiruhilekoaren bilakaera</t>
  </si>
  <si>
    <r>
      <t xml:space="preserve">Kopuru adierazgarrienak. </t>
    </r>
    <r>
      <rPr>
        <sz val="18"/>
        <color theme="1"/>
        <rFont val="Calibri"/>
        <family val="2"/>
        <scheme val="minor"/>
      </rPr>
      <t>Errentagarritasuna</t>
    </r>
  </si>
  <si>
    <t>Eraginkortasun ratioa</t>
  </si>
  <si>
    <r>
      <t xml:space="preserve">Kopuru adierazgarrienak. </t>
    </r>
    <r>
      <rPr>
        <sz val="18"/>
        <color theme="1"/>
        <rFont val="Calibri"/>
        <family val="2"/>
        <scheme val="minor"/>
      </rPr>
      <t>Kapitala&amp;Likidezia</t>
    </r>
  </si>
  <si>
    <t>CET1 ratioa</t>
  </si>
  <si>
    <t>Tier1 ratioa</t>
  </si>
  <si>
    <t>Kapital osoa ratioa</t>
  </si>
  <si>
    <t>Palanka-efektu ratioa</t>
  </si>
  <si>
    <t>Pro-forma palanka-efektu ratioa FL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</si>
  <si>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Beste zifra batzuk</t>
    </r>
  </si>
  <si>
    <t>Unitateak</t>
  </si>
  <si>
    <t>Langile-kopurua</t>
  </si>
  <si>
    <t>Bulego-kopurua</t>
  </si>
  <si>
    <t>Bezero-kopurua</t>
  </si>
  <si>
    <t>Txikizkako bezero-kopurua</t>
  </si>
  <si>
    <t>Handizkako bezero-kopurua</t>
  </si>
  <si>
    <t>Kutxazain-kopurua</t>
  </si>
  <si>
    <t>Galdu-Irabazien Kontua</t>
  </si>
  <si>
    <t>Interes-marjina</t>
  </si>
  <si>
    <t>Dibidenduak</t>
  </si>
  <si>
    <t>Erakundeen emaitza parte-hartze metodoaren bidez baloratuta</t>
  </si>
  <si>
    <t>Komisioen kopuru garbia</t>
  </si>
  <si>
    <t>Finantza Eragiketen emaitza</t>
  </si>
  <si>
    <t>Trukaneurriaren aldeak (garbia)</t>
  </si>
  <si>
    <t>Beste ustiapen-ekoizkin batzuk</t>
  </si>
  <si>
    <t>Marjina gordina</t>
  </si>
  <si>
    <t>Administrazio-gastuak</t>
  </si>
  <si>
    <t>Langile-gastuak</t>
  </si>
  <si>
    <t>Beste administrazio-gastu orokor batzuk</t>
  </si>
  <si>
    <t>Amortizazioa</t>
  </si>
  <si>
    <t>Horniduren aurreko emaitza</t>
  </si>
  <si>
    <t>Hornidurak (garbia)</t>
  </si>
  <si>
    <t>Finantza-aktiboen narriaduraren bidezko galerak</t>
  </si>
  <si>
    <t>Horietatik Hornidurak kreditu-inbertsioa</t>
  </si>
  <si>
    <t>Gainerakoa</t>
  </si>
  <si>
    <t>Inbertsioen narriaduraren bidezko galerak</t>
  </si>
  <si>
    <t>Aktibo ez-finantzarioen narriaduraren bidezko galerak</t>
  </si>
  <si>
    <t>Aktibo ez-finantzarioen eta partaidetzen bajaren bidezko Galera Irabaziak</t>
  </si>
  <si>
    <t>Aktibo ez-arrunten Galdu-Irabaziak</t>
  </si>
  <si>
    <t>Zergen aurreko etekina</t>
  </si>
  <si>
    <t>Etekinen gaineko zergengatiko Gastuak/Diru-sarrerak</t>
  </si>
  <si>
    <t>Ekitaldiaren emaitza bateratua</t>
  </si>
  <si>
    <t>Txikizkarien interesei egotzitako emaitza</t>
  </si>
  <si>
    <t>Erakunde nagusiari egotzitako emaitza</t>
  </si>
  <si>
    <t>Balantzea</t>
  </si>
  <si>
    <t>Kutxa eta Gordailuak Banku Zentraletan</t>
  </si>
  <si>
    <t>Negoziatzeko mantendutako Finantza-aktiboak</t>
  </si>
  <si>
    <t>Estaldura-deribatuak</t>
  </si>
  <si>
    <t>Kapital-tresnak</t>
  </si>
  <si>
    <t>Zorra ordezkatzen duten balioak</t>
  </si>
  <si>
    <t>Arrazoizko balioa duten beste finantza-aktibo batzuk, Gal-Ira.-en aldaketekin</t>
  </si>
  <si>
    <t>Salgai dauden finantza-aktiboak</t>
  </si>
  <si>
    <t>Maileguak eta kobratzeko kontu-sailak</t>
  </si>
  <si>
    <t>Banku zentralak</t>
  </si>
  <si>
    <t>Kreditu-erakundeak</t>
  </si>
  <si>
    <t>Mugaegunerako Inbertsio Zorroa</t>
  </si>
  <si>
    <t>Salgai dauden aktibo ez-arruntak</t>
  </si>
  <si>
    <t>Berraseguruagatiko aktiboak</t>
  </si>
  <si>
    <t>Aktibo ukigarriak</t>
  </si>
  <si>
    <t>Aktibo ukiezina</t>
  </si>
  <si>
    <t>Zerga-aktiboak</t>
  </si>
  <si>
    <t>Beste aktibo batzuk</t>
  </si>
  <si>
    <t>AKTIBOA GUZTIRA</t>
  </si>
  <si>
    <t>Negoziatzeko mantendutako Finantza-pasiboak</t>
  </si>
  <si>
    <t>Kostu amortizatuko finantza-pasiboak</t>
  </si>
  <si>
    <t>Banku zentralen gordailuak</t>
  </si>
  <si>
    <t>Kreditu-erakundeen gordailuak</t>
  </si>
  <si>
    <t>Balio negoziagarrietan adierazitako zordunketak</t>
  </si>
  <si>
    <t>Beste finantza-pasibo batzuk</t>
  </si>
  <si>
    <t>Aseguru-kontratuek babestutako pasiboak</t>
  </si>
  <si>
    <t>Hornidurak</t>
  </si>
  <si>
    <t>Zerga-pasiboak</t>
  </si>
  <si>
    <t>Beste pasibo batzuk</t>
  </si>
  <si>
    <t>Pasiboa guztira</t>
  </si>
  <si>
    <t>Funts propioak</t>
  </si>
  <si>
    <t>Balioespenen doikuntzak</t>
  </si>
  <si>
    <t>Gutxiengoen interesak</t>
  </si>
  <si>
    <t>Ondare garbia guztira</t>
  </si>
  <si>
    <t>Ondare garbia eta pasiboa guztira</t>
  </si>
  <si>
    <r>
      <t xml:space="preserve">Bezeroen baliabideak. </t>
    </r>
    <r>
      <rPr>
        <sz val="18"/>
        <color theme="1"/>
        <rFont val="Calibri"/>
        <family val="2"/>
        <scheme val="minor"/>
      </rPr>
      <t>Banakapena</t>
    </r>
  </si>
  <si>
    <t>Sektore publikoa</t>
  </si>
  <si>
    <t>Sektore pribatua</t>
  </si>
  <si>
    <t>Horietatik agerikoak</t>
  </si>
  <si>
    <t>Horietatik aurrezkia</t>
  </si>
  <si>
    <t>Horietatik Aktiboen behin-behineko lagapena</t>
  </si>
  <si>
    <t>Ageriko gordailuak guztira</t>
  </si>
  <si>
    <t>Aurrezki gordailuak guztira</t>
  </si>
  <si>
    <t>Balantzez kanpoko aktiboak</t>
  </si>
  <si>
    <t>Bezeroen baliabideak guztira</t>
  </si>
  <si>
    <r>
      <t xml:space="preserve">Bezeroen maileguak. </t>
    </r>
    <r>
      <rPr>
        <sz val="18"/>
        <color theme="1"/>
        <rFont val="Calibri"/>
        <family val="2"/>
        <scheme val="minor"/>
      </rPr>
      <t>Banakapena</t>
    </r>
  </si>
  <si>
    <t>Pro-forma: Bezeroen mailegu gordinak</t>
  </si>
  <si>
    <t>Horietatik bermearekin</t>
  </si>
  <si>
    <t>Horietatik bermerik gabe</t>
  </si>
  <si>
    <t>Partikularrak</t>
  </si>
  <si>
    <r>
      <t xml:space="preserve">Berankortasuna. </t>
    </r>
    <r>
      <rPr>
        <sz val="18"/>
        <color theme="1"/>
        <rFont val="Calibri"/>
        <family val="2"/>
        <scheme val="minor"/>
      </rPr>
      <t>Banakapena</t>
    </r>
  </si>
  <si>
    <t>Zalantzazkoa</t>
  </si>
  <si>
    <r>
      <t xml:space="preserve">Kaudimena. </t>
    </r>
    <r>
      <rPr>
        <sz val="18"/>
        <color theme="1"/>
        <rFont val="Calibri"/>
        <family val="2"/>
        <scheme val="minor"/>
      </rPr>
      <t>Banakapena</t>
    </r>
  </si>
  <si>
    <t>Kapitala</t>
  </si>
  <si>
    <t>Erreserbak</t>
  </si>
  <si>
    <t>Ekitaldiaren emaitza</t>
  </si>
  <si>
    <t>Interes minoritarioak</t>
  </si>
  <si>
    <t>Kenkariak</t>
  </si>
  <si>
    <t>CET1 kapitala</t>
  </si>
  <si>
    <t>Tier I kapitala</t>
  </si>
  <si>
    <t>Kapital osoa</t>
  </si>
  <si>
    <t>Arriskuaren arabera Haztatutako Aktiboak</t>
  </si>
  <si>
    <t>CET I ratioa</t>
  </si>
  <si>
    <t>Tier I ratioa</t>
  </si>
  <si>
    <t>CET1 fully loaded ratioa</t>
  </si>
  <si>
    <t>Kapital osoa fully loaded ratioa</t>
  </si>
  <si>
    <t>Palanka-efektu fully loaded ratioa</t>
  </si>
  <si>
    <t>Metatutako beste emaitza global bat</t>
  </si>
  <si>
    <t>Kreditu-arriskua</t>
  </si>
  <si>
    <t>Aktibo ez-emankorren estaldurarako zuhurtziazko hornidurak</t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</si>
  <si>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Kapital ratioak emaitzaren %40a eta orain arte egindako hornidurak ditu barne.</t>
    </r>
  </si>
  <si>
    <r>
      <t>Berankortasun ratioa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</si>
  <si>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Kredituaren estaldura ratioa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</si>
  <si>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Arrisku kontingenteak eta 2020/IV-tik aurrera baita aktibo ez-emankorren estaldurarako zuhurtziazko hornidurak ere daude barne.</t>
    </r>
  </si>
  <si>
    <t>Horietatik balioespenen doikuntzak</t>
  </si>
  <si>
    <t>MREL</t>
  </si>
  <si>
    <t>2022/IV</t>
  </si>
  <si>
    <t>2023/I</t>
  </si>
  <si>
    <t>2022/I</t>
  </si>
  <si>
    <r>
      <t>2023/I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</si>
  <si>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2022/I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</si>
  <si>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2022/IV</t>
    </r>
    <r>
      <rPr>
        <vertAlign val="superscript"/>
        <sz val="11"/>
        <color theme="1"/>
        <rFont val="Calibri"/>
        <family val="2"/>
        <scheme val="minor"/>
      </rPr>
      <t>(1)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</si>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</sst>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0" fontId="0" fillId="2" borderId="0" xfId="0" applyNumberFormat="1" applyFill="1"/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 shrinkToFit="1"/>
    </xf>
    <xf numFmtId="0" fontId="0" fillId="0" borderId="0" xfId="0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ankortasuna!A1"/><Relationship Id="rId3" Type="http://schemas.openxmlformats.org/officeDocument/2006/relationships/image" Target="../media/image1.emf"/><Relationship Id="rId7" Type="http://schemas.openxmlformats.org/officeDocument/2006/relationships/hyperlink" Target="#'Bezeroen maileguak'!A1"/><Relationship Id="rId2" Type="http://schemas.openxmlformats.org/officeDocument/2006/relationships/hyperlink" Target="http://www.kutxabank.com/cs/Satellite/kutxabank/eu/inbertsiogileentzako_brinformazioa/gainbegiratua/kopuruak" TargetMode="External"/><Relationship Id="rId1" Type="http://schemas.openxmlformats.org/officeDocument/2006/relationships/hyperlink" Target="#'KF-B'!A1"/><Relationship Id="rId6" Type="http://schemas.openxmlformats.org/officeDocument/2006/relationships/hyperlink" Target="#'Bezeroen baliabideak'!A1"/><Relationship Id="rId5" Type="http://schemas.openxmlformats.org/officeDocument/2006/relationships/hyperlink" Target="#Balantzea!A1"/><Relationship Id="rId4" Type="http://schemas.openxmlformats.org/officeDocument/2006/relationships/hyperlink" Target="#'G&amp;I'!A1"/><Relationship Id="rId9" Type="http://schemas.openxmlformats.org/officeDocument/2006/relationships/hyperlink" Target="#Kaudimen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E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K&amp;L'!A1"/><Relationship Id="rId4" Type="http://schemas.openxmlformats.org/officeDocument/2006/relationships/hyperlink" Target="#'KF-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Kopuru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adierazgarrienak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Galdu-Irabazien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kontua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baliabideak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maileguak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Berankortasuna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Kaudimena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677264</xdr:colOff>
      <xdr:row>1</xdr:row>
      <xdr:rowOff>31749</xdr:rowOff>
    </xdr:from>
    <xdr:to>
      <xdr:col>4</xdr:col>
      <xdr:colOff>550336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01264" y="222249"/>
          <a:ext cx="139707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4</xdr:col>
      <xdr:colOff>645583</xdr:colOff>
      <xdr:row>1</xdr:row>
      <xdr:rowOff>42333</xdr:rowOff>
    </xdr:from>
    <xdr:to>
      <xdr:col>5</xdr:col>
      <xdr:colOff>889000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93583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994817</xdr:colOff>
      <xdr:row>1</xdr:row>
      <xdr:rowOff>42349</xdr:rowOff>
    </xdr:from>
    <xdr:to>
      <xdr:col>7</xdr:col>
      <xdr:colOff>444502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17567" y="232849"/>
          <a:ext cx="13864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878417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973651</xdr:colOff>
      <xdr:row>1</xdr:row>
      <xdr:rowOff>42349</xdr:rowOff>
    </xdr:from>
    <xdr:to>
      <xdr:col>7</xdr:col>
      <xdr:colOff>465669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96401" y="232849"/>
          <a:ext cx="1428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Beste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656166</xdr:colOff>
      <xdr:row>1</xdr:row>
      <xdr:rowOff>42333</xdr:rowOff>
    </xdr:from>
    <xdr:to>
      <xdr:col>5</xdr:col>
      <xdr:colOff>867833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04166" y="232833"/>
          <a:ext cx="1386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1005400</xdr:colOff>
      <xdr:row>1</xdr:row>
      <xdr:rowOff>42349</xdr:rowOff>
    </xdr:from>
    <xdr:to>
      <xdr:col>7</xdr:col>
      <xdr:colOff>433918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28150" y="232849"/>
          <a:ext cx="13652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889001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287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984233</xdr:colOff>
      <xdr:row>1</xdr:row>
      <xdr:rowOff>42349</xdr:rowOff>
    </xdr:from>
    <xdr:to>
      <xdr:col>7</xdr:col>
      <xdr:colOff>455084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06983" y="232849"/>
          <a:ext cx="14076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69" t="s">
        <v>149</v>
      </c>
      <c r="D10" s="3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122</v>
      </c>
    </row>
    <row r="12" spans="2:8" ht="17.25" x14ac:dyDescent="0.3">
      <c r="B12" s="6" t="s">
        <v>11</v>
      </c>
      <c r="G12" s="4"/>
    </row>
    <row r="13" spans="2:8" x14ac:dyDescent="0.25">
      <c r="B13" s="70" t="s">
        <v>12</v>
      </c>
      <c r="G13" s="4"/>
    </row>
    <row r="14" spans="2:8" x14ac:dyDescent="0.25">
      <c r="B14" s="7"/>
      <c r="C14" s="7"/>
      <c r="D14" s="7"/>
      <c r="E14" s="7"/>
      <c r="F14" s="8" t="str">
        <f>+'KF-B'!E14</f>
        <v>2023/I</v>
      </c>
      <c r="G14" s="9" t="str">
        <f>+'KF-B'!F14</f>
        <v>2022/I</v>
      </c>
      <c r="H14" s="9" t="s">
        <v>13</v>
      </c>
    </row>
    <row r="15" spans="2:8" s="19" customFormat="1" x14ac:dyDescent="0.25">
      <c r="B15" s="19" t="s">
        <v>18</v>
      </c>
      <c r="F15" s="20">
        <v>46207.447999999997</v>
      </c>
      <c r="G15" s="25">
        <v>47396.027999999998</v>
      </c>
      <c r="H15" s="34">
        <f>IF(ISERROR($F15/G15),"-",$F15/G15-1)</f>
        <v>-2.5077628867971824E-2</v>
      </c>
    </row>
    <row r="16" spans="2:8" x14ac:dyDescent="0.25">
      <c r="B16" s="21" t="s">
        <v>118</v>
      </c>
      <c r="C16" s="21"/>
      <c r="D16" s="21"/>
      <c r="E16" s="21"/>
      <c r="F16" s="20">
        <v>46895.237000000001</v>
      </c>
      <c r="G16" s="23">
        <v>48140.190999999999</v>
      </c>
      <c r="H16" s="40">
        <f>IF(ISERROR($F16/G16),"-",$F16/G16-1)</f>
        <v>-2.5861010813189256E-2</v>
      </c>
    </row>
    <row r="17" spans="2:8" x14ac:dyDescent="0.25">
      <c r="B17" s="19" t="s">
        <v>123</v>
      </c>
      <c r="C17" s="19"/>
      <c r="D17" s="19"/>
      <c r="E17" s="19"/>
      <c r="F17" s="20">
        <v>670.94399999999996</v>
      </c>
      <c r="G17" s="25">
        <v>887.74699999999996</v>
      </c>
      <c r="H17" s="34">
        <f>IF(ISERROR($F17/G17),"-",$F17/G17-1)</f>
        <v>-0.24421710239516436</v>
      </c>
    </row>
    <row r="18" spans="2:8" ht="17.25" x14ac:dyDescent="0.25">
      <c r="B18" s="5" t="s">
        <v>143</v>
      </c>
      <c r="C18" s="5"/>
      <c r="D18" s="5"/>
      <c r="E18" s="5"/>
      <c r="F18" s="66">
        <v>1.4188071310251828E-2</v>
      </c>
      <c r="G18" s="67">
        <v>1.79635879369653E-2</v>
      </c>
      <c r="H18" s="68" t="str">
        <f>IF(ISERROR($F18-G18),"-",CONCATENATE((FIXED($F18-G18,4)*10000)," op"))</f>
        <v>-38 op</v>
      </c>
    </row>
    <row r="19" spans="2:8" x14ac:dyDescent="0.25">
      <c r="B19" s="19" t="s">
        <v>98</v>
      </c>
      <c r="C19" s="19"/>
      <c r="D19" s="19"/>
      <c r="E19" s="19"/>
      <c r="F19" s="20">
        <v>707.44</v>
      </c>
      <c r="G19" s="25">
        <v>763.40800000000002</v>
      </c>
      <c r="H19" s="34">
        <f>IF(ISERROR($F19/G19),"-",$F19/G19-1)</f>
        <v>-7.3313352755014272E-2</v>
      </c>
    </row>
    <row r="20" spans="2:8" ht="15" customHeight="1" x14ac:dyDescent="0.25">
      <c r="B20" s="5" t="s">
        <v>144</v>
      </c>
      <c r="C20" s="5"/>
      <c r="D20" s="5"/>
      <c r="E20" s="5"/>
      <c r="F20" s="66">
        <v>1.2366502133070685</v>
      </c>
      <c r="G20" s="67">
        <v>1.0060397359578692</v>
      </c>
      <c r="H20" s="68" t="str">
        <f>IF(ISERROR($F20-G20),"-",CONCATENATE((FIXED($F20-G20,4)*10000)," op"))</f>
        <v>2306 op</v>
      </c>
    </row>
    <row r="21" spans="2:8" x14ac:dyDescent="0.25">
      <c r="B21" s="5"/>
      <c r="C21" s="5"/>
      <c r="D21" s="5"/>
      <c r="E21" s="5"/>
      <c r="F21" s="36"/>
      <c r="G21" s="36"/>
      <c r="H21" s="37"/>
    </row>
    <row r="22" spans="2:8" ht="17.25" x14ac:dyDescent="0.25">
      <c r="B22" s="64" t="s">
        <v>145</v>
      </c>
      <c r="C22" s="5"/>
      <c r="D22" s="5"/>
      <c r="E22" s="5"/>
      <c r="F22" s="36"/>
      <c r="G22" s="36"/>
      <c r="H22" s="37"/>
    </row>
    <row r="23" spans="2:8" x14ac:dyDescent="0.25">
      <c r="C23" s="5"/>
      <c r="D23" s="5"/>
      <c r="E23" s="5"/>
      <c r="F23" s="36"/>
      <c r="G23" s="36"/>
      <c r="H23" s="37"/>
    </row>
    <row r="24" spans="2:8" x14ac:dyDescent="0.25">
      <c r="B24" s="5"/>
      <c r="C24" s="5"/>
      <c r="D24" s="5"/>
      <c r="E24" s="5"/>
      <c r="F24" s="36"/>
      <c r="G24" s="36"/>
      <c r="H24" s="37"/>
    </row>
    <row r="25" spans="2:8" ht="17.25" x14ac:dyDescent="0.3">
      <c r="B25" s="6"/>
      <c r="C25" s="6"/>
      <c r="D25" s="6"/>
      <c r="E25" s="6"/>
      <c r="F25" s="42"/>
      <c r="G25" s="42"/>
      <c r="H25" s="43"/>
    </row>
    <row r="26" spans="2:8" ht="17.25" x14ac:dyDescent="0.3">
      <c r="B26" s="6"/>
      <c r="C26" s="6"/>
      <c r="D26" s="6"/>
      <c r="E26" s="6"/>
      <c r="F26" s="42"/>
      <c r="G26" s="42"/>
      <c r="H26" s="43"/>
    </row>
    <row r="27" spans="2:8" ht="17.25" x14ac:dyDescent="0.3">
      <c r="B27" s="6"/>
      <c r="C27" s="6"/>
      <c r="D27" s="6"/>
      <c r="E27" s="6"/>
      <c r="F27" s="42"/>
      <c r="G27" s="42"/>
      <c r="H27" s="43"/>
    </row>
    <row r="28" spans="2:8" ht="17.25" x14ac:dyDescent="0.3">
      <c r="B28" s="6" t="s">
        <v>28</v>
      </c>
      <c r="G28" s="4"/>
    </row>
    <row r="29" spans="2:8" x14ac:dyDescent="0.25">
      <c r="B29" s="70" t="s">
        <v>12</v>
      </c>
      <c r="G29" s="4"/>
    </row>
    <row r="30" spans="2:8" x14ac:dyDescent="0.25">
      <c r="B30" s="7"/>
      <c r="C30" s="7"/>
      <c r="D30" s="7"/>
      <c r="E30" s="7"/>
      <c r="F30" s="8" t="str">
        <f>+F14</f>
        <v>2023/I</v>
      </c>
      <c r="G30" s="9" t="str">
        <f>+'KF-B'!$F$36</f>
        <v>2022/IV</v>
      </c>
      <c r="H30" s="9" t="s">
        <v>13</v>
      </c>
    </row>
    <row r="31" spans="2:8" x14ac:dyDescent="0.25">
      <c r="B31" s="19" t="s">
        <v>18</v>
      </c>
      <c r="C31" s="19"/>
      <c r="D31" s="19"/>
      <c r="E31" s="19"/>
      <c r="F31" s="20">
        <f t="shared" ref="F31:F36" si="0">+F15</f>
        <v>46207.447999999997</v>
      </c>
      <c r="G31" s="25">
        <v>46627.332000000002</v>
      </c>
      <c r="H31" s="34">
        <f>IF(ISERROR($F31/G31),"-",$F31/G31-1)</f>
        <v>-9.0051045597033808E-3</v>
      </c>
    </row>
    <row r="32" spans="2:8" x14ac:dyDescent="0.25">
      <c r="B32" s="21" t="s">
        <v>118</v>
      </c>
      <c r="C32" s="21"/>
      <c r="D32" s="21"/>
      <c r="E32" s="21"/>
      <c r="F32" s="22">
        <f t="shared" si="0"/>
        <v>46895.237000000001</v>
      </c>
      <c r="G32" s="23">
        <v>47310.218000000001</v>
      </c>
      <c r="H32" s="40">
        <f>IF(ISERROR($F32/G32),"-",$F32/G32-1)</f>
        <v>-8.771487799950517E-3</v>
      </c>
    </row>
    <row r="33" spans="2:8" x14ac:dyDescent="0.25">
      <c r="B33" s="19" t="s">
        <v>123</v>
      </c>
      <c r="C33" s="19"/>
      <c r="D33" s="19"/>
      <c r="E33" s="19"/>
      <c r="F33" s="20">
        <f t="shared" si="0"/>
        <v>670.94399999999996</v>
      </c>
      <c r="G33" s="25">
        <v>662.21</v>
      </c>
      <c r="H33" s="34">
        <f>IF(ISERROR($F33/G33),"-",$F33/G33-1)</f>
        <v>1.3189169598767592E-2</v>
      </c>
    </row>
    <row r="34" spans="2:8" ht="17.25" x14ac:dyDescent="0.25">
      <c r="B34" s="5" t="s">
        <v>143</v>
      </c>
      <c r="C34" s="5"/>
      <c r="D34" s="5"/>
      <c r="E34" s="5"/>
      <c r="F34" s="66">
        <f t="shared" si="0"/>
        <v>1.4188071310251828E-2</v>
      </c>
      <c r="G34" s="67">
        <v>1.3725642838545757E-2</v>
      </c>
      <c r="H34" s="68" t="str">
        <f>IF(ISERROR($F34-G34),"-",CONCATENATE((FIXED($F34-G34,4)*10000)," op"))</f>
        <v>5 op</v>
      </c>
    </row>
    <row r="35" spans="2:8" x14ac:dyDescent="0.25">
      <c r="B35" s="19" t="s">
        <v>98</v>
      </c>
      <c r="C35" s="19"/>
      <c r="D35" s="19"/>
      <c r="E35" s="19"/>
      <c r="F35" s="20">
        <f t="shared" si="0"/>
        <v>707.44</v>
      </c>
      <c r="G35" s="25">
        <v>709.74900000000002</v>
      </c>
      <c r="H35" s="34">
        <f>IF(ISERROR($F35/G35),"-",$F35/G35-1)</f>
        <v>-3.253262773177501E-3</v>
      </c>
    </row>
    <row r="36" spans="2:8" ht="15" customHeight="1" x14ac:dyDescent="0.25">
      <c r="B36" s="5" t="s">
        <v>144</v>
      </c>
      <c r="C36" s="5"/>
      <c r="D36" s="5"/>
      <c r="E36" s="5"/>
      <c r="F36" s="66">
        <f t="shared" si="0"/>
        <v>1.2366502133070685</v>
      </c>
      <c r="G36" s="67">
        <v>1.2594985713160958</v>
      </c>
      <c r="H36" s="68" t="str">
        <f>IF(ISERROR($F36-G36),"-",CONCATENATE((FIXED($F36-G36,4)*10000)," op"))</f>
        <v>-228 op</v>
      </c>
    </row>
    <row r="37" spans="2:8" x14ac:dyDescent="0.25">
      <c r="B37" s="5"/>
    </row>
    <row r="38" spans="2:8" ht="17.25" x14ac:dyDescent="0.25">
      <c r="B38" s="77" t="s">
        <v>145</v>
      </c>
    </row>
    <row r="41" spans="2:8" x14ac:dyDescent="0.25">
      <c r="B41" s="5"/>
      <c r="C41" s="5"/>
      <c r="D41" s="5"/>
      <c r="E41" s="5"/>
      <c r="F41" s="36"/>
      <c r="G41" s="36"/>
      <c r="H41" s="37"/>
    </row>
    <row r="42" spans="2:8" x14ac:dyDescent="0.25">
      <c r="B42" s="5"/>
      <c r="C42" s="5"/>
      <c r="D42" s="5"/>
      <c r="E42" s="5"/>
      <c r="F42" s="36"/>
      <c r="G42" s="36"/>
      <c r="H42" s="37"/>
    </row>
    <row r="43" spans="2:8" x14ac:dyDescent="0.25">
      <c r="B43" s="5"/>
      <c r="C43" s="5"/>
      <c r="D43" s="5"/>
      <c r="E43" s="5"/>
      <c r="F43" s="36"/>
      <c r="G43" s="36"/>
      <c r="H43" s="37"/>
    </row>
    <row r="44" spans="2:8" x14ac:dyDescent="0.25">
      <c r="B44" s="5"/>
      <c r="C44" s="5"/>
      <c r="D44" s="5"/>
      <c r="E44" s="5"/>
      <c r="F44" s="36"/>
      <c r="G44" s="36"/>
      <c r="H44" s="37"/>
    </row>
    <row r="45" spans="2:8" x14ac:dyDescent="0.25">
      <c r="B45" s="5"/>
      <c r="C45" s="5"/>
      <c r="D45" s="5"/>
      <c r="E45" s="5"/>
      <c r="F45" s="36"/>
      <c r="G45" s="36"/>
      <c r="H45" s="37"/>
    </row>
    <row r="46" spans="2:8" x14ac:dyDescent="0.25">
      <c r="B46" s="5"/>
      <c r="C46" s="5"/>
      <c r="D46" s="5"/>
      <c r="E46" s="5"/>
      <c r="F46" s="36"/>
      <c r="G46" s="36"/>
      <c r="H46" s="37"/>
    </row>
    <row r="47" spans="2:8" x14ac:dyDescent="0.25">
      <c r="B47" s="5"/>
      <c r="C47" s="5"/>
      <c r="D47" s="5"/>
      <c r="E47" s="5"/>
      <c r="F47" s="36"/>
      <c r="G47" s="36"/>
      <c r="H47" s="37"/>
    </row>
    <row r="48" spans="2:8" x14ac:dyDescent="0.25">
      <c r="B48" s="5"/>
      <c r="C48" s="5"/>
      <c r="D48" s="5"/>
      <c r="E48" s="5"/>
      <c r="F48" s="36"/>
      <c r="G48" s="36"/>
      <c r="H48" s="37"/>
    </row>
    <row r="49" spans="2:8" x14ac:dyDescent="0.25">
      <c r="B49" s="5"/>
      <c r="C49" s="5"/>
      <c r="D49" s="5"/>
      <c r="E49" s="5"/>
      <c r="F49" s="36"/>
      <c r="G49" s="36"/>
      <c r="H49" s="37"/>
    </row>
    <row r="50" spans="2:8" x14ac:dyDescent="0.25">
      <c r="B50" s="5"/>
      <c r="C50" s="5"/>
      <c r="D50" s="5"/>
      <c r="E50" s="5"/>
      <c r="F50" s="36"/>
      <c r="G50" s="36"/>
      <c r="H50" s="37"/>
    </row>
    <row r="51" spans="2:8" x14ac:dyDescent="0.25">
      <c r="B51" s="5"/>
      <c r="C51" s="5"/>
      <c r="D51" s="5"/>
      <c r="E51" s="5"/>
      <c r="F51" s="36"/>
      <c r="G51" s="36"/>
      <c r="H51" s="37"/>
    </row>
    <row r="52" spans="2:8" x14ac:dyDescent="0.25">
      <c r="B52" s="5"/>
      <c r="C52" s="5"/>
      <c r="D52" s="5"/>
      <c r="E52" s="5"/>
      <c r="F52" s="36"/>
      <c r="G52" s="36"/>
      <c r="H52" s="37"/>
    </row>
    <row r="53" spans="2:8" x14ac:dyDescent="0.25">
      <c r="B53" s="5"/>
      <c r="C53" s="5"/>
      <c r="D53" s="5"/>
      <c r="E53" s="5"/>
      <c r="F53" s="36"/>
      <c r="G53" s="36"/>
      <c r="H53" s="37"/>
    </row>
    <row r="54" spans="2:8" x14ac:dyDescent="0.25">
      <c r="B54" s="5"/>
      <c r="C54" s="5"/>
      <c r="D54" s="5"/>
      <c r="E54" s="5"/>
      <c r="F54" s="36"/>
      <c r="G54" s="36"/>
      <c r="H54" s="37"/>
    </row>
    <row r="55" spans="2:8" x14ac:dyDescent="0.25">
      <c r="B55" s="5"/>
      <c r="C55" s="5"/>
      <c r="D55" s="5"/>
      <c r="E55" s="5"/>
      <c r="F55" s="36"/>
      <c r="G55" s="36"/>
      <c r="H55" s="37"/>
    </row>
    <row r="56" spans="2:8" x14ac:dyDescent="0.25">
      <c r="B56" s="5"/>
      <c r="C56" s="5"/>
      <c r="D56" s="5"/>
      <c r="E56" s="5"/>
      <c r="F56" s="36"/>
      <c r="G56" s="36"/>
      <c r="H56" s="37"/>
    </row>
    <row r="57" spans="2:8" x14ac:dyDescent="0.25">
      <c r="B57" s="5"/>
      <c r="C57" s="5"/>
      <c r="D57" s="5"/>
      <c r="E57" s="5"/>
      <c r="F57" s="36"/>
      <c r="G57" s="36"/>
      <c r="H57" s="37"/>
    </row>
    <row r="58" spans="2:8" x14ac:dyDescent="0.25">
      <c r="B58" s="5"/>
      <c r="C58" s="5"/>
      <c r="D58" s="5"/>
      <c r="E58" s="5"/>
      <c r="F58" s="36"/>
      <c r="G58" s="36"/>
      <c r="H58" s="37"/>
    </row>
    <row r="59" spans="2:8" x14ac:dyDescent="0.25">
      <c r="B59" s="5"/>
      <c r="C59" s="5"/>
      <c r="D59" s="5"/>
      <c r="E59" s="5"/>
      <c r="F59" s="36"/>
      <c r="G59" s="36"/>
      <c r="H59" s="37"/>
    </row>
    <row r="60" spans="2:8" x14ac:dyDescent="0.25">
      <c r="B60" s="5"/>
      <c r="C60" s="5"/>
      <c r="D60" s="5"/>
      <c r="E60" s="5"/>
      <c r="F60" s="36"/>
      <c r="G60" s="36"/>
      <c r="H60" s="37"/>
    </row>
    <row r="61" spans="2:8" x14ac:dyDescent="0.25">
      <c r="B61" s="5"/>
      <c r="C61" s="5"/>
      <c r="D61" s="5"/>
      <c r="E61" s="5"/>
      <c r="F61" s="36"/>
      <c r="G61" s="36"/>
      <c r="H61" s="37"/>
    </row>
    <row r="62" spans="2:8" x14ac:dyDescent="0.25">
      <c r="B62" s="5"/>
      <c r="C62" s="5"/>
      <c r="D62" s="5"/>
      <c r="E62" s="5"/>
      <c r="F62" s="36"/>
      <c r="G62" s="36"/>
      <c r="H62" s="37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34 H1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124</v>
      </c>
    </row>
    <row r="12" spans="2:8" ht="17.25" x14ac:dyDescent="0.3">
      <c r="B12" s="6" t="s">
        <v>11</v>
      </c>
      <c r="G12" s="4"/>
    </row>
    <row r="13" spans="2:8" x14ac:dyDescent="0.25">
      <c r="B13" s="70" t="s">
        <v>12</v>
      </c>
      <c r="G13" s="4"/>
    </row>
    <row r="14" spans="2:8" ht="17.25" x14ac:dyDescent="0.25">
      <c r="B14" s="7"/>
      <c r="C14" s="7"/>
      <c r="D14" s="7"/>
      <c r="E14" s="7"/>
      <c r="F14" s="8" t="s">
        <v>151</v>
      </c>
      <c r="G14" s="9" t="s">
        <v>152</v>
      </c>
      <c r="H14" s="9" t="s">
        <v>13</v>
      </c>
    </row>
    <row r="15" spans="2:8" x14ac:dyDescent="0.25">
      <c r="B15" s="21" t="s">
        <v>125</v>
      </c>
      <c r="C15" s="21"/>
      <c r="D15" s="21"/>
      <c r="E15" s="21"/>
      <c r="F15" s="22">
        <v>2060</v>
      </c>
      <c r="G15" s="23">
        <v>2060</v>
      </c>
      <c r="H15" s="40">
        <f>IF(ISERROR($F15/G15),"-",ABS($F15)/ABS(G15)-1)</f>
        <v>0</v>
      </c>
    </row>
    <row r="16" spans="2:8" x14ac:dyDescent="0.25">
      <c r="B16" s="21" t="s">
        <v>126</v>
      </c>
      <c r="C16" s="21"/>
      <c r="D16" s="21"/>
      <c r="E16" s="21"/>
      <c r="F16" s="22">
        <v>3659.4450597694999</v>
      </c>
      <c r="G16" s="23">
        <v>3636.9207319214997</v>
      </c>
      <c r="H16" s="40">
        <f t="shared" ref="H16:H17" si="0">IF(ISERROR($F16/G16),"-",ABS($F16)/ABS(G16)-1)</f>
        <v>6.1932413457084223E-3</v>
      </c>
    </row>
    <row r="17" spans="2:9" x14ac:dyDescent="0.25">
      <c r="B17" s="21" t="s">
        <v>127</v>
      </c>
      <c r="C17" s="21"/>
      <c r="D17" s="21"/>
      <c r="E17" s="21"/>
      <c r="F17" s="22">
        <v>44.260400000000004</v>
      </c>
      <c r="G17" s="23">
        <v>30.040800000000004</v>
      </c>
      <c r="H17" s="40">
        <f t="shared" si="0"/>
        <v>0.47334292029506519</v>
      </c>
    </row>
    <row r="18" spans="2:9" x14ac:dyDescent="0.25">
      <c r="B18" s="78" t="s">
        <v>141</v>
      </c>
      <c r="C18" s="79"/>
      <c r="D18" s="79"/>
      <c r="E18" s="79"/>
      <c r="F18" s="22">
        <v>-163.92634047999942</v>
      </c>
      <c r="G18" s="23">
        <v>-152.78031505999968</v>
      </c>
      <c r="H18" s="40">
        <f t="shared" ref="H18" si="1">IF(ISERROR($F18/G18),"-",ABS($F18)/ABS(G18)-1)</f>
        <v>7.2954591143646219E-2</v>
      </c>
    </row>
    <row r="19" spans="2:9" x14ac:dyDescent="0.25">
      <c r="B19" s="21" t="s">
        <v>128</v>
      </c>
      <c r="C19" s="21"/>
      <c r="D19" s="21"/>
      <c r="E19" s="21"/>
      <c r="F19" s="22">
        <v>2.4504887221267944</v>
      </c>
      <c r="G19" s="23">
        <v>2.1394022514263544</v>
      </c>
      <c r="H19" s="40">
        <f t="shared" ref="H19:H27" si="2">IF(ISERROR($F19/G19),"-",ABS($F19)/ABS(G19)-1)</f>
        <v>0.14540812532707981</v>
      </c>
    </row>
    <row r="20" spans="2:9" x14ac:dyDescent="0.25">
      <c r="B20" s="21" t="s">
        <v>103</v>
      </c>
      <c r="C20" s="21"/>
      <c r="D20" s="21"/>
      <c r="E20" s="21"/>
      <c r="F20" s="22">
        <v>461.43299999999999</v>
      </c>
      <c r="G20" s="23">
        <v>472.74721455160648</v>
      </c>
      <c r="H20" s="40">
        <f t="shared" si="2"/>
        <v>-2.3932905796891557E-2</v>
      </c>
    </row>
    <row r="21" spans="2:9" x14ac:dyDescent="0.25">
      <c r="B21" s="21" t="s">
        <v>87</v>
      </c>
      <c r="C21" s="21"/>
      <c r="D21" s="21"/>
      <c r="E21" s="21"/>
      <c r="F21" s="22">
        <v>-374.44481792523959</v>
      </c>
      <c r="G21" s="23">
        <v>-349.34917020333489</v>
      </c>
      <c r="H21" s="40">
        <f t="shared" si="2"/>
        <v>7.1835429599841572E-2</v>
      </c>
    </row>
    <row r="22" spans="2:9" x14ac:dyDescent="0.25">
      <c r="B22" s="21" t="s">
        <v>129</v>
      </c>
      <c r="C22" s="21"/>
      <c r="D22" s="21"/>
      <c r="E22" s="21"/>
      <c r="F22" s="22">
        <v>-466.86962115516934</v>
      </c>
      <c r="G22" s="23">
        <v>-480.58411458582322</v>
      </c>
      <c r="H22" s="40">
        <f t="shared" si="2"/>
        <v>-2.8537134321373281E-2</v>
      </c>
    </row>
    <row r="23" spans="2:9" x14ac:dyDescent="0.25">
      <c r="B23" s="5" t="s">
        <v>130</v>
      </c>
      <c r="C23" s="5"/>
      <c r="D23" s="5"/>
      <c r="E23" s="5"/>
      <c r="F23" s="17">
        <v>5222.3481689312175</v>
      </c>
      <c r="G23" s="36">
        <v>5219.134548875375</v>
      </c>
      <c r="H23" s="61">
        <f t="shared" si="2"/>
        <v>6.1573811246828924E-4</v>
      </c>
    </row>
    <row r="24" spans="2:9" x14ac:dyDescent="0.25">
      <c r="B24" s="5" t="s">
        <v>131</v>
      </c>
      <c r="C24" s="5"/>
      <c r="D24" s="5"/>
      <c r="E24" s="5"/>
      <c r="F24" s="17">
        <v>5222.3481689312175</v>
      </c>
      <c r="G24" s="36">
        <v>5219.134548875375</v>
      </c>
      <c r="H24" s="61">
        <f t="shared" si="2"/>
        <v>6.1573811246828924E-4</v>
      </c>
    </row>
    <row r="25" spans="2:9" x14ac:dyDescent="0.25">
      <c r="B25" s="5" t="s">
        <v>132</v>
      </c>
      <c r="C25" s="5"/>
      <c r="D25" s="5"/>
      <c r="E25" s="5"/>
      <c r="F25" s="17">
        <v>5222.3481689312175</v>
      </c>
      <c r="G25" s="36">
        <v>5219.134548875375</v>
      </c>
      <c r="H25" s="61">
        <f t="shared" si="2"/>
        <v>6.1573811246828924E-4</v>
      </c>
    </row>
    <row r="26" spans="2:9" x14ac:dyDescent="0.25">
      <c r="B26" s="5" t="s">
        <v>133</v>
      </c>
      <c r="C26" s="5"/>
      <c r="D26" s="5"/>
      <c r="E26" s="5"/>
      <c r="F26" s="17">
        <v>29843.017425009206</v>
      </c>
      <c r="G26" s="36">
        <v>29795.444233173883</v>
      </c>
      <c r="H26" s="61">
        <f t="shared" si="2"/>
        <v>1.596659927706412E-3</v>
      </c>
    </row>
    <row r="27" spans="2:9" x14ac:dyDescent="0.25">
      <c r="B27" s="21" t="s">
        <v>140</v>
      </c>
      <c r="C27" s="21"/>
      <c r="D27" s="21"/>
      <c r="E27" s="21"/>
      <c r="F27" s="22">
        <v>27447.625176866339</v>
      </c>
      <c r="G27" s="23">
        <v>27532.509833173885</v>
      </c>
      <c r="H27" s="40">
        <f t="shared" si="2"/>
        <v>-3.0830700441726311E-3</v>
      </c>
    </row>
    <row r="28" spans="2:9" ht="17.25" x14ac:dyDescent="0.3">
      <c r="B28" s="6" t="s">
        <v>134</v>
      </c>
      <c r="C28" s="6"/>
      <c r="D28" s="6"/>
      <c r="E28" s="6"/>
      <c r="F28" s="41">
        <v>0.17499397244444717</v>
      </c>
      <c r="G28" s="42">
        <v>0.17516552221981824</v>
      </c>
      <c r="H28" s="43" t="str">
        <f>IF(ISERROR($F28-G28),"-",CONCATENATE((FIXED($F28-G28,4)*10000)," op"))</f>
        <v>-2 op</v>
      </c>
    </row>
    <row r="29" spans="2:9" ht="17.25" x14ac:dyDescent="0.3">
      <c r="B29" s="6" t="s">
        <v>135</v>
      </c>
      <c r="C29" s="6"/>
      <c r="D29" s="6"/>
      <c r="E29" s="6"/>
      <c r="F29" s="41">
        <v>0.17499397244444717</v>
      </c>
      <c r="G29" s="42">
        <v>0.17516552221981824</v>
      </c>
      <c r="H29" s="43" t="str">
        <f>IF(ISERROR($F29-G29),"-",CONCATENATE((FIXED($F29-G29,4)*10000)," op"))</f>
        <v>-2 op</v>
      </c>
    </row>
    <row r="30" spans="2:9" ht="17.25" x14ac:dyDescent="0.3">
      <c r="B30" s="6" t="s">
        <v>34</v>
      </c>
      <c r="C30" s="6"/>
      <c r="D30" s="6"/>
      <c r="E30" s="6"/>
      <c r="F30" s="41">
        <v>0.17499397244444717</v>
      </c>
      <c r="G30" s="42">
        <v>0.17516552221981824</v>
      </c>
      <c r="H30" s="43" t="str">
        <f>IF(ISERROR($F30-G30),"-",CONCATENATE((FIXED($F30-G30,4)*10000)," op"))</f>
        <v>-2 op</v>
      </c>
    </row>
    <row r="31" spans="2:9" ht="17.25" x14ac:dyDescent="0.3">
      <c r="B31" s="6" t="s">
        <v>35</v>
      </c>
      <c r="C31" s="6"/>
      <c r="D31" s="6"/>
      <c r="E31" s="6"/>
      <c r="F31" s="41">
        <v>7.6212764646931441E-2</v>
      </c>
      <c r="G31" s="42">
        <v>8.3495855662283694E-2</v>
      </c>
      <c r="H31" s="43" t="str">
        <f>IF(ISERROR($F31-G31),"-",CONCATENATE((FIXED($F31-G31,4)*10000)," op"))</f>
        <v>-73 op</v>
      </c>
    </row>
    <row r="32" spans="2:9" x14ac:dyDescent="0.25">
      <c r="B32" s="75" t="s">
        <v>6</v>
      </c>
      <c r="C32" s="21"/>
      <c r="D32" s="21"/>
      <c r="E32" s="21"/>
      <c r="F32" s="49"/>
      <c r="G32" s="21"/>
      <c r="H32" s="50"/>
      <c r="I32" s="76"/>
    </row>
    <row r="33" spans="2:8" x14ac:dyDescent="0.25">
      <c r="B33" s="51" t="s">
        <v>136</v>
      </c>
      <c r="C33" s="52"/>
      <c r="D33" s="52"/>
      <c r="E33" s="52"/>
      <c r="F33" s="53">
        <v>0.17446749389927244</v>
      </c>
      <c r="G33" s="74">
        <v>0.17172057476812472</v>
      </c>
      <c r="H33" s="54" t="str">
        <f>IF(ISERROR($F33-G33),"-",CONCATENATE((FIXED($F33-G33,4)*10000)," op"))</f>
        <v>27 op</v>
      </c>
    </row>
    <row r="34" spans="2:8" x14ac:dyDescent="0.25">
      <c r="B34" s="75" t="s">
        <v>137</v>
      </c>
      <c r="C34" s="21"/>
      <c r="D34" s="21"/>
      <c r="E34" s="21"/>
      <c r="F34" s="55">
        <v>0.17446749389927244</v>
      </c>
      <c r="G34" s="56">
        <v>0.17172057476812472</v>
      </c>
      <c r="H34" s="57" t="str">
        <f>IF(ISERROR($F34-G34),"-",CONCATENATE((FIXED($F34-G34,4)*10000)," op"))</f>
        <v>27 op</v>
      </c>
    </row>
    <row r="35" spans="2:8" x14ac:dyDescent="0.25">
      <c r="B35" s="75" t="s">
        <v>138</v>
      </c>
      <c r="C35" s="21"/>
      <c r="D35" s="21"/>
      <c r="E35" s="21"/>
      <c r="F35" s="55">
        <v>7.5992593162738389E-2</v>
      </c>
      <c r="G35" s="56">
        <v>8.1996599681808571E-2</v>
      </c>
      <c r="H35" s="57" t="str">
        <f>IF(ISERROR($F35-G35),"-",CONCATENATE((FIXED($F35-G35,4)*10000)," op"))</f>
        <v>-60 op</v>
      </c>
    </row>
    <row r="36" spans="2:8" ht="17.25" x14ac:dyDescent="0.3">
      <c r="B36" s="6" t="s">
        <v>147</v>
      </c>
      <c r="C36" s="21"/>
      <c r="D36" s="21"/>
      <c r="E36" s="21"/>
      <c r="F36" s="41">
        <v>0.2252569863561357</v>
      </c>
      <c r="G36" s="42">
        <v>0.20872770012104955</v>
      </c>
      <c r="H36" s="43" t="str">
        <f>IF(ISERROR($F36-G36),"-",CONCATENATE((FIXED($F36-G36,4)*10000)," op"))</f>
        <v>165 op</v>
      </c>
    </row>
    <row r="37" spans="2:8" x14ac:dyDescent="0.25">
      <c r="B37" s="75"/>
      <c r="C37" s="21"/>
      <c r="D37" s="21"/>
      <c r="E37" s="21"/>
      <c r="F37" s="56"/>
      <c r="G37" s="56"/>
      <c r="H37" s="57"/>
    </row>
    <row r="38" spans="2:8" ht="17.25" x14ac:dyDescent="0.25">
      <c r="B38" s="77" t="s">
        <v>142</v>
      </c>
      <c r="C38" s="21"/>
      <c r="D38" s="21"/>
      <c r="E38" s="21"/>
      <c r="F38" s="56"/>
      <c r="G38" s="56"/>
      <c r="H38" s="57"/>
    </row>
    <row r="39" spans="2:8" x14ac:dyDescent="0.25">
      <c r="B39" s="77"/>
      <c r="C39" s="21"/>
      <c r="D39" s="21"/>
      <c r="E39" s="21"/>
      <c r="F39" s="56"/>
      <c r="G39" s="56"/>
      <c r="H39" s="57"/>
    </row>
    <row r="42" spans="2:8" ht="17.25" x14ac:dyDescent="0.3">
      <c r="B42" s="6" t="s">
        <v>28</v>
      </c>
      <c r="G42" s="4"/>
    </row>
    <row r="43" spans="2:8" x14ac:dyDescent="0.25">
      <c r="B43" s="70" t="s">
        <v>12</v>
      </c>
      <c r="G43" s="4"/>
    </row>
    <row r="44" spans="2:8" ht="17.25" x14ac:dyDescent="0.25">
      <c r="B44" s="7"/>
      <c r="C44" s="7"/>
      <c r="D44" s="7"/>
      <c r="E44" s="7"/>
      <c r="F44" s="8" t="s">
        <v>151</v>
      </c>
      <c r="G44" s="9" t="s">
        <v>153</v>
      </c>
      <c r="H44" s="9" t="s">
        <v>13</v>
      </c>
    </row>
    <row r="45" spans="2:8" x14ac:dyDescent="0.25">
      <c r="B45" s="21" t="s">
        <v>125</v>
      </c>
      <c r="C45" s="21"/>
      <c r="D45" s="21"/>
      <c r="E45" s="21"/>
      <c r="F45" s="22">
        <f t="shared" ref="F45:F61" si="3">+F15</f>
        <v>2060</v>
      </c>
      <c r="G45" s="23">
        <v>2060</v>
      </c>
      <c r="H45" s="40">
        <f>IF(ISERROR($F45/G45),"-",ABS($F45)/ABS(G45)-1)</f>
        <v>0</v>
      </c>
    </row>
    <row r="46" spans="2:8" x14ac:dyDescent="0.25">
      <c r="B46" s="21" t="s">
        <v>126</v>
      </c>
      <c r="C46" s="21"/>
      <c r="D46" s="21"/>
      <c r="E46" s="21"/>
      <c r="F46" s="22">
        <f t="shared" si="3"/>
        <v>3659.4450597694999</v>
      </c>
      <c r="G46" s="23">
        <v>3610.3543911889001</v>
      </c>
      <c r="H46" s="40">
        <f t="shared" ref="H46:H48" si="4">IF(ISERROR($F46/G46),"-",ABS($F46)/ABS(G46)-1)</f>
        <v>1.3597188326000875E-2</v>
      </c>
    </row>
    <row r="47" spans="2:8" x14ac:dyDescent="0.25">
      <c r="B47" s="21" t="s">
        <v>127</v>
      </c>
      <c r="C47" s="21"/>
      <c r="D47" s="21"/>
      <c r="E47" s="21"/>
      <c r="F47" s="22">
        <f t="shared" si="3"/>
        <v>44.260400000000004</v>
      </c>
      <c r="G47" s="23">
        <v>132.21120000000002</v>
      </c>
      <c r="H47" s="40">
        <f t="shared" si="4"/>
        <v>-0.66522957207861366</v>
      </c>
    </row>
    <row r="48" spans="2:8" x14ac:dyDescent="0.25">
      <c r="B48" s="78" t="s">
        <v>141</v>
      </c>
      <c r="C48" s="79"/>
      <c r="D48" s="79"/>
      <c r="E48" s="79"/>
      <c r="F48" s="22">
        <f t="shared" si="3"/>
        <v>-163.92634047999942</v>
      </c>
      <c r="G48" s="23">
        <v>-154.09320912000015</v>
      </c>
      <c r="H48" s="40">
        <f t="shared" si="4"/>
        <v>6.3812879335530814E-2</v>
      </c>
    </row>
    <row r="49" spans="2:8" x14ac:dyDescent="0.25">
      <c r="B49" s="21" t="s">
        <v>128</v>
      </c>
      <c r="C49" s="21"/>
      <c r="D49" s="21"/>
      <c r="E49" s="21"/>
      <c r="F49" s="22">
        <f t="shared" si="3"/>
        <v>2.4504887221267944</v>
      </c>
      <c r="G49" s="23">
        <v>1.9808095160228023</v>
      </c>
      <c r="H49" s="40">
        <f t="shared" ref="H49:H57" si="5">IF(ISERROR($F49/G49),"-",ABS($F49)/ABS(G49)-1)</f>
        <v>0.2371147767136359</v>
      </c>
    </row>
    <row r="50" spans="2:8" x14ac:dyDescent="0.25">
      <c r="B50" s="21" t="s">
        <v>103</v>
      </c>
      <c r="C50" s="21"/>
      <c r="D50" s="21"/>
      <c r="E50" s="21"/>
      <c r="F50" s="22">
        <f t="shared" si="3"/>
        <v>461.43299999999999</v>
      </c>
      <c r="G50" s="23">
        <v>456.05272011604643</v>
      </c>
      <c r="H50" s="40">
        <f t="shared" si="5"/>
        <v>1.1797495435581506E-2</v>
      </c>
    </row>
    <row r="51" spans="2:8" x14ac:dyDescent="0.25">
      <c r="B51" s="21" t="s">
        <v>87</v>
      </c>
      <c r="C51" s="21"/>
      <c r="D51" s="21"/>
      <c r="E51" s="21"/>
      <c r="F51" s="22">
        <f t="shared" si="3"/>
        <v>-374.44481792523959</v>
      </c>
      <c r="G51" s="23">
        <v>-366.75696984679945</v>
      </c>
      <c r="H51" s="40">
        <f t="shared" si="5"/>
        <v>2.0961695919920809E-2</v>
      </c>
    </row>
    <row r="52" spans="2:8" x14ac:dyDescent="0.25">
      <c r="B52" s="21" t="s">
        <v>129</v>
      </c>
      <c r="C52" s="21"/>
      <c r="D52" s="21"/>
      <c r="E52" s="21"/>
      <c r="F52" s="22">
        <f t="shared" si="3"/>
        <v>-466.86962115516934</v>
      </c>
      <c r="G52" s="23">
        <v>-474.9263560376105</v>
      </c>
      <c r="H52" s="40">
        <f t="shared" si="5"/>
        <v>-1.6964177245625711E-2</v>
      </c>
    </row>
    <row r="53" spans="2:8" x14ac:dyDescent="0.25">
      <c r="B53" s="5" t="s">
        <v>130</v>
      </c>
      <c r="C53" s="5"/>
      <c r="D53" s="5"/>
      <c r="E53" s="5"/>
      <c r="F53" s="17">
        <f t="shared" si="3"/>
        <v>5222.3481689312175</v>
      </c>
      <c r="G53" s="36">
        <v>5264.8225858165588</v>
      </c>
      <c r="H53" s="61">
        <f t="shared" si="5"/>
        <v>-8.0675875004349029E-3</v>
      </c>
    </row>
    <row r="54" spans="2:8" x14ac:dyDescent="0.25">
      <c r="B54" s="5" t="s">
        <v>131</v>
      </c>
      <c r="C54" s="5"/>
      <c r="D54" s="5"/>
      <c r="E54" s="5"/>
      <c r="F54" s="17">
        <f t="shared" si="3"/>
        <v>5222.3481689312175</v>
      </c>
      <c r="G54" s="36">
        <v>5264.8225858165588</v>
      </c>
      <c r="H54" s="61">
        <f t="shared" si="5"/>
        <v>-8.0675875004349029E-3</v>
      </c>
    </row>
    <row r="55" spans="2:8" x14ac:dyDescent="0.25">
      <c r="B55" s="5" t="s">
        <v>132</v>
      </c>
      <c r="C55" s="5"/>
      <c r="D55" s="5"/>
      <c r="E55" s="5"/>
      <c r="F55" s="17">
        <f t="shared" si="3"/>
        <v>5222.3481689312175</v>
      </c>
      <c r="G55" s="36">
        <v>5264.8225858165588</v>
      </c>
      <c r="H55" s="61">
        <f t="shared" si="5"/>
        <v>-8.0675875004349029E-3</v>
      </c>
    </row>
    <row r="56" spans="2:8" x14ac:dyDescent="0.25">
      <c r="B56" s="5" t="s">
        <v>133</v>
      </c>
      <c r="C56" s="5"/>
      <c r="D56" s="5"/>
      <c r="E56" s="5"/>
      <c r="F56" s="17">
        <f t="shared" si="3"/>
        <v>29843.017425009206</v>
      </c>
      <c r="G56" s="36">
        <v>29899.324692303573</v>
      </c>
      <c r="H56" s="61">
        <f t="shared" si="5"/>
        <v>-1.8832287308769846E-3</v>
      </c>
    </row>
    <row r="57" spans="2:8" x14ac:dyDescent="0.25">
      <c r="B57" s="21" t="s">
        <v>140</v>
      </c>
      <c r="C57" s="21"/>
      <c r="D57" s="21"/>
      <c r="E57" s="21"/>
      <c r="F57" s="22">
        <f t="shared" si="3"/>
        <v>27447.625176866339</v>
      </c>
      <c r="G57" s="23">
        <v>27490.887618737237</v>
      </c>
      <c r="H57" s="40">
        <f t="shared" si="5"/>
        <v>-1.5737011649420429E-3</v>
      </c>
    </row>
    <row r="58" spans="2:8" ht="17.25" x14ac:dyDescent="0.3">
      <c r="B58" s="6" t="s">
        <v>134</v>
      </c>
      <c r="C58" s="6"/>
      <c r="D58" s="6"/>
      <c r="E58" s="6"/>
      <c r="F58" s="41">
        <f t="shared" si="3"/>
        <v>0.17499397244444717</v>
      </c>
      <c r="G58" s="42">
        <v>0.17608499991211454</v>
      </c>
      <c r="H58" s="43" t="str">
        <f>IF(ISERROR($F58-G58),"-",CONCATENATE((FIXED($F58-G58,4)*10000)," op"))</f>
        <v>-11 op</v>
      </c>
    </row>
    <row r="59" spans="2:8" ht="17.25" x14ac:dyDescent="0.3">
      <c r="B59" s="6" t="s">
        <v>135</v>
      </c>
      <c r="C59" s="6"/>
      <c r="D59" s="6"/>
      <c r="E59" s="6"/>
      <c r="F59" s="41">
        <f t="shared" si="3"/>
        <v>0.17499397244444717</v>
      </c>
      <c r="G59" s="42">
        <v>0.17608499991211454</v>
      </c>
      <c r="H59" s="43" t="str">
        <f>IF(ISERROR($F59-G59),"-",CONCATENATE((FIXED($F59-G59,4)*10000)," op"))</f>
        <v>-11 op</v>
      </c>
    </row>
    <row r="60" spans="2:8" ht="17.25" x14ac:dyDescent="0.3">
      <c r="B60" s="6" t="s">
        <v>34</v>
      </c>
      <c r="C60" s="6"/>
      <c r="D60" s="6"/>
      <c r="E60" s="6"/>
      <c r="F60" s="41">
        <f t="shared" si="3"/>
        <v>0.17499397244444717</v>
      </c>
      <c r="G60" s="42">
        <v>0.17608499991211454</v>
      </c>
      <c r="H60" s="43" t="str">
        <f>IF(ISERROR($F60-G60),"-",CONCATENATE((FIXED($F60-G60,4)*10000)," op"))</f>
        <v>-11 op</v>
      </c>
    </row>
    <row r="61" spans="2:8" ht="17.25" x14ac:dyDescent="0.3">
      <c r="B61" s="6" t="s">
        <v>35</v>
      </c>
      <c r="C61" s="6"/>
      <c r="D61" s="6"/>
      <c r="E61" s="6"/>
      <c r="F61" s="41">
        <f t="shared" si="3"/>
        <v>7.6212764646931441E-2</v>
      </c>
      <c r="G61" s="42">
        <v>7.7112237755427374E-2</v>
      </c>
      <c r="H61" s="43" t="str">
        <f>IF(ISERROR($F61-G61),"-",CONCATENATE((FIXED($F61-G61,4)*10000)," op"))</f>
        <v>-9 op</v>
      </c>
    </row>
    <row r="62" spans="2:8" x14ac:dyDescent="0.25">
      <c r="B62" s="75" t="s">
        <v>6</v>
      </c>
      <c r="C62" s="21"/>
      <c r="D62" s="21"/>
      <c r="E62" s="21"/>
      <c r="F62" s="49"/>
      <c r="G62" s="21"/>
      <c r="H62" s="50"/>
    </row>
    <row r="63" spans="2:8" x14ac:dyDescent="0.25">
      <c r="B63" s="51" t="s">
        <v>136</v>
      </c>
      <c r="C63" s="52"/>
      <c r="D63" s="52"/>
      <c r="E63" s="52"/>
      <c r="F63" s="53">
        <f t="shared" ref="F63:F65" si="6">+F33</f>
        <v>0.17446749389927244</v>
      </c>
      <c r="G63" s="74">
        <v>0.17207355104036151</v>
      </c>
      <c r="H63" s="54" t="str">
        <f>IF(ISERROR($F63-G63),"-",CONCATENATE((FIXED($F63-G63,4)*10000)," op"))</f>
        <v>24 op</v>
      </c>
    </row>
    <row r="64" spans="2:8" x14ac:dyDescent="0.25">
      <c r="B64" s="75" t="s">
        <v>137</v>
      </c>
      <c r="C64" s="21"/>
      <c r="D64" s="21"/>
      <c r="E64" s="21"/>
      <c r="F64" s="55">
        <f t="shared" si="6"/>
        <v>0.17446749389927244</v>
      </c>
      <c r="G64" s="56">
        <v>0.17207355104036151</v>
      </c>
      <c r="H64" s="57" t="str">
        <f>IF(ISERROR($F64-G64),"-",CONCATENATE((FIXED($F64-G64,4)*10000)," op"))</f>
        <v>24 op</v>
      </c>
    </row>
    <row r="65" spans="2:8" x14ac:dyDescent="0.25">
      <c r="B65" s="75" t="s">
        <v>138</v>
      </c>
      <c r="C65" s="21"/>
      <c r="D65" s="21"/>
      <c r="E65" s="21"/>
      <c r="F65" s="55">
        <f t="shared" si="6"/>
        <v>7.5992593162738389E-2</v>
      </c>
      <c r="G65" s="56">
        <v>7.5564419511100378E-2</v>
      </c>
      <c r="H65" s="57" t="str">
        <f>IF(ISERROR($F65-G65),"-",CONCATENATE((FIXED($F65-G65,4)*10000)," op"))</f>
        <v>4 op</v>
      </c>
    </row>
    <row r="66" spans="2:8" ht="17.25" x14ac:dyDescent="0.3">
      <c r="B66" s="6" t="s">
        <v>147</v>
      </c>
      <c r="C66" s="21"/>
      <c r="D66" s="21"/>
      <c r="E66" s="21"/>
      <c r="F66" s="41">
        <v>0.2252569863561357</v>
      </c>
      <c r="G66" s="42">
        <v>0.20953057135197428</v>
      </c>
      <c r="H66" s="43" t="str">
        <f>IF(ISERROR($F66-G66),"-",CONCATENATE((FIXED($F66-G66,4)*10000)," op"))</f>
        <v>157 op</v>
      </c>
    </row>
    <row r="67" spans="2:8" x14ac:dyDescent="0.25">
      <c r="B67" s="75"/>
      <c r="C67" s="21"/>
      <c r="D67" s="21"/>
      <c r="E67" s="21"/>
      <c r="F67" s="56"/>
      <c r="G67" s="56"/>
      <c r="H67" s="57"/>
    </row>
    <row r="68" spans="2:8" ht="17.25" x14ac:dyDescent="0.25">
      <c r="B68" s="64" t="s">
        <v>142</v>
      </c>
      <c r="C68" s="21"/>
      <c r="D68" s="21"/>
      <c r="E68" s="21"/>
      <c r="F68" s="56"/>
      <c r="G68" s="56"/>
      <c r="H68" s="57"/>
    </row>
  </sheetData>
  <mergeCells count="2">
    <mergeCell ref="B18:E18"/>
    <mergeCell ref="B48:E4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10</v>
      </c>
    </row>
    <row r="12" spans="2:7" ht="17.25" x14ac:dyDescent="0.3">
      <c r="B12" s="6" t="s">
        <v>11</v>
      </c>
      <c r="F12" s="4"/>
    </row>
    <row r="13" spans="2:7" x14ac:dyDescent="0.25">
      <c r="B13" s="70" t="s">
        <v>12</v>
      </c>
      <c r="F13" s="4"/>
    </row>
    <row r="14" spans="2:7" x14ac:dyDescent="0.25">
      <c r="B14" s="7"/>
      <c r="C14" s="7"/>
      <c r="D14" s="7"/>
      <c r="E14" s="8" t="s">
        <v>149</v>
      </c>
      <c r="F14" s="9" t="s">
        <v>150</v>
      </c>
      <c r="G14" s="9" t="s">
        <v>13</v>
      </c>
    </row>
    <row r="15" spans="2:7" s="5" customFormat="1" x14ac:dyDescent="0.25">
      <c r="B15" s="58" t="s">
        <v>14</v>
      </c>
      <c r="C15" s="58"/>
      <c r="D15" s="58"/>
      <c r="E15" s="46">
        <v>66707.81</v>
      </c>
      <c r="F15" s="44">
        <v>65642.48599999999</v>
      </c>
      <c r="G15" s="37">
        <f>IF(ISERROR($E15/F15),"-",ABS($E15)/ABS(F15)-1)</f>
        <v>1.6229184251187689E-2</v>
      </c>
    </row>
    <row r="16" spans="2:7" x14ac:dyDescent="0.25">
      <c r="B16" s="1" t="s">
        <v>15</v>
      </c>
      <c r="C16" s="19"/>
      <c r="D16" s="19"/>
      <c r="E16" s="47">
        <v>7247.4150000000009</v>
      </c>
      <c r="F16" s="28">
        <v>6176.1620000000003</v>
      </c>
      <c r="G16" s="34">
        <f t="shared" ref="G16:G28" si="0">IF(ISERROR($E16/F16),"-",ABS($E16)/ABS(F16)-1)</f>
        <v>0.173449627778546</v>
      </c>
    </row>
    <row r="17" spans="2:7" x14ac:dyDescent="0.25">
      <c r="B17" s="1" t="s">
        <v>16</v>
      </c>
      <c r="E17" s="47">
        <v>1565.123</v>
      </c>
      <c r="F17" s="28">
        <v>1420.088</v>
      </c>
      <c r="G17" s="34">
        <f t="shared" si="0"/>
        <v>0.10213099469892017</v>
      </c>
    </row>
    <row r="18" spans="2:7" x14ac:dyDescent="0.25">
      <c r="B18" s="1" t="s">
        <v>17</v>
      </c>
      <c r="E18" s="47">
        <v>149.14400000000001</v>
      </c>
      <c r="F18" s="28">
        <v>171.33699999999999</v>
      </c>
      <c r="G18" s="34">
        <f t="shared" si="0"/>
        <v>-0.12952835639704197</v>
      </c>
    </row>
    <row r="19" spans="2:7" s="5" customFormat="1" x14ac:dyDescent="0.25">
      <c r="B19" s="5" t="s">
        <v>18</v>
      </c>
      <c r="E19" s="46">
        <v>46207.447999999997</v>
      </c>
      <c r="F19" s="44">
        <v>47396.027999999998</v>
      </c>
      <c r="G19" s="37">
        <f t="shared" si="0"/>
        <v>-2.5077628867971824E-2</v>
      </c>
    </row>
    <row r="20" spans="2:7" x14ac:dyDescent="0.25">
      <c r="B20" s="1" t="s">
        <v>19</v>
      </c>
      <c r="E20" s="47">
        <v>2616.4609999999998</v>
      </c>
      <c r="F20" s="28">
        <v>2195.0810000000001</v>
      </c>
      <c r="G20" s="34">
        <f t="shared" si="0"/>
        <v>0.19196558122456508</v>
      </c>
    </row>
    <row r="21" spans="2:7" s="21" customFormat="1" x14ac:dyDescent="0.25">
      <c r="B21" s="21" t="s">
        <v>20</v>
      </c>
      <c r="E21" s="22">
        <v>0</v>
      </c>
      <c r="F21" s="72">
        <v>0</v>
      </c>
      <c r="G21" s="34" t="str">
        <f t="shared" si="0"/>
        <v>-</v>
      </c>
    </row>
    <row r="22" spans="2:7" x14ac:dyDescent="0.25">
      <c r="B22" s="5" t="s">
        <v>21</v>
      </c>
      <c r="C22" s="5"/>
      <c r="D22" s="5"/>
      <c r="E22" s="46">
        <v>48782.214</v>
      </c>
      <c r="F22" s="44">
        <v>47825.025999999998</v>
      </c>
      <c r="G22" s="37">
        <f t="shared" si="0"/>
        <v>2.0014374900705789E-2</v>
      </c>
    </row>
    <row r="23" spans="2:7" s="5" customFormat="1" x14ac:dyDescent="0.25">
      <c r="B23" s="21" t="s">
        <v>22</v>
      </c>
      <c r="C23" s="21"/>
      <c r="D23" s="21"/>
      <c r="E23" s="48">
        <v>312.6024506</v>
      </c>
      <c r="F23" s="45">
        <v>822.79192806000003</v>
      </c>
      <c r="G23" s="34">
        <f t="shared" si="0"/>
        <v>-0.62007107758450908</v>
      </c>
    </row>
    <row r="24" spans="2:7" x14ac:dyDescent="0.25">
      <c r="B24" s="52" t="s">
        <v>23</v>
      </c>
      <c r="C24" s="52"/>
      <c r="D24" s="52"/>
      <c r="E24" s="59">
        <v>48469.611549399997</v>
      </c>
      <c r="F24" s="60">
        <v>47002.234071939994</v>
      </c>
      <c r="G24" s="37">
        <f t="shared" si="0"/>
        <v>3.1219313431231521E-2</v>
      </c>
    </row>
    <row r="25" spans="2:7" s="19" customFormat="1" x14ac:dyDescent="0.25">
      <c r="B25" s="1" t="s">
        <v>24</v>
      </c>
      <c r="C25" s="1"/>
      <c r="D25" s="1"/>
      <c r="E25" s="47">
        <v>29910.392376909997</v>
      </c>
      <c r="F25" s="28">
        <v>28124.460850790001</v>
      </c>
      <c r="G25" s="34">
        <f t="shared" si="0"/>
        <v>6.3501004893746327E-2</v>
      </c>
    </row>
    <row r="26" spans="2:7" x14ac:dyDescent="0.25">
      <c r="B26" s="5" t="s">
        <v>25</v>
      </c>
      <c r="C26" s="5"/>
      <c r="D26" s="5"/>
      <c r="E26" s="46">
        <v>78380.00392630999</v>
      </c>
      <c r="F26" s="44">
        <v>75126.694922729992</v>
      </c>
      <c r="G26" s="37">
        <f t="shared" si="0"/>
        <v>4.3304300913624916E-2</v>
      </c>
    </row>
    <row r="27" spans="2:7" s="5" customFormat="1" x14ac:dyDescent="0.25">
      <c r="B27" s="1" t="s">
        <v>26</v>
      </c>
      <c r="C27" s="1"/>
      <c r="D27" s="1"/>
      <c r="E27" s="47">
        <v>125251.07292630999</v>
      </c>
      <c r="F27" s="28">
        <v>123250.47592272999</v>
      </c>
      <c r="G27" s="34">
        <f t="shared" si="0"/>
        <v>1.6231961691038244E-2</v>
      </c>
    </row>
    <row r="28" spans="2:7" x14ac:dyDescent="0.25">
      <c r="B28" s="5" t="s">
        <v>27</v>
      </c>
      <c r="C28" s="5"/>
      <c r="D28" s="5"/>
      <c r="E28" s="46">
        <v>5863.59</v>
      </c>
      <c r="F28" s="44">
        <v>5834.5929999999998</v>
      </c>
      <c r="G28" s="37">
        <f t="shared" si="0"/>
        <v>4.9698410840310903E-3</v>
      </c>
    </row>
    <row r="29" spans="2:7" x14ac:dyDescent="0.25">
      <c r="E29" s="12"/>
    </row>
    <row r="34" spans="2:7" ht="17.25" x14ac:dyDescent="0.3">
      <c r="B34" s="6" t="s">
        <v>28</v>
      </c>
      <c r="F34" s="4"/>
    </row>
    <row r="35" spans="2:7" x14ac:dyDescent="0.25">
      <c r="B35" s="70" t="s">
        <v>12</v>
      </c>
      <c r="F35" s="4"/>
    </row>
    <row r="36" spans="2:7" x14ac:dyDescent="0.25">
      <c r="B36" s="7"/>
      <c r="C36" s="7"/>
      <c r="D36" s="7"/>
      <c r="E36" s="8" t="str">
        <f>+E14</f>
        <v>2023/I</v>
      </c>
      <c r="F36" s="9" t="s">
        <v>148</v>
      </c>
      <c r="G36" s="9" t="s">
        <v>13</v>
      </c>
    </row>
    <row r="37" spans="2:7" x14ac:dyDescent="0.25">
      <c r="B37" s="58" t="s">
        <v>14</v>
      </c>
      <c r="C37" s="58"/>
      <c r="D37" s="58"/>
      <c r="E37" s="46">
        <f>+E15</f>
        <v>66707.81</v>
      </c>
      <c r="F37" s="44">
        <v>66588.000000000015</v>
      </c>
      <c r="G37" s="37">
        <f>IF(ISERROR($E37/F37),"-",ABS($E37)/ABS(F37)-1)</f>
        <v>1.7992731423077668E-3</v>
      </c>
    </row>
    <row r="38" spans="2:7" x14ac:dyDescent="0.25">
      <c r="B38" s="1" t="s">
        <v>15</v>
      </c>
      <c r="C38" s="19"/>
      <c r="D38" s="19"/>
      <c r="E38" s="47">
        <f>+E16</f>
        <v>7247.4150000000009</v>
      </c>
      <c r="F38" s="28">
        <v>6952.2179999999989</v>
      </c>
      <c r="G38" s="34">
        <f t="shared" ref="G38:G50" si="1">IF(ISERROR($E38/F38),"-",ABS($E38)/ABS(F38)-1)</f>
        <v>4.2460837677990249E-2</v>
      </c>
    </row>
    <row r="39" spans="2:7" x14ac:dyDescent="0.25">
      <c r="B39" s="1" t="s">
        <v>16</v>
      </c>
      <c r="E39" s="47">
        <f t="shared" ref="E39:E50" si="2">+E17</f>
        <v>1565.123</v>
      </c>
      <c r="F39" s="28">
        <v>1504.3330000000001</v>
      </c>
      <c r="G39" s="34">
        <f t="shared" si="1"/>
        <v>4.0409935832026456E-2</v>
      </c>
    </row>
    <row r="40" spans="2:7" x14ac:dyDescent="0.25">
      <c r="B40" s="1" t="s">
        <v>17</v>
      </c>
      <c r="E40" s="47">
        <f t="shared" si="2"/>
        <v>149.14400000000001</v>
      </c>
      <c r="F40" s="28">
        <v>147.35599999999999</v>
      </c>
      <c r="G40" s="34">
        <f t="shared" si="1"/>
        <v>1.2133879855587892E-2</v>
      </c>
    </row>
    <row r="41" spans="2:7" x14ac:dyDescent="0.25">
      <c r="B41" s="5" t="s">
        <v>18</v>
      </c>
      <c r="C41" s="5"/>
      <c r="D41" s="5"/>
      <c r="E41" s="46">
        <f t="shared" si="2"/>
        <v>46207.447999999997</v>
      </c>
      <c r="F41" s="44">
        <v>46627.332000000002</v>
      </c>
      <c r="G41" s="37">
        <f t="shared" si="1"/>
        <v>-9.0051045597033808E-3</v>
      </c>
    </row>
    <row r="42" spans="2:7" x14ac:dyDescent="0.25">
      <c r="B42" s="1" t="s">
        <v>19</v>
      </c>
      <c r="E42" s="47">
        <f t="shared" si="2"/>
        <v>2616.4609999999998</v>
      </c>
      <c r="F42" s="28">
        <v>2109.029</v>
      </c>
      <c r="G42" s="34">
        <f t="shared" si="1"/>
        <v>0.24059982105509214</v>
      </c>
    </row>
    <row r="43" spans="2:7" s="21" customFormat="1" x14ac:dyDescent="0.25">
      <c r="B43" s="21" t="s">
        <v>20</v>
      </c>
      <c r="E43" s="22">
        <f t="shared" si="2"/>
        <v>0</v>
      </c>
      <c r="F43" s="23">
        <v>0</v>
      </c>
      <c r="G43" s="34" t="str">
        <f t="shared" si="1"/>
        <v>-</v>
      </c>
    </row>
    <row r="44" spans="2:7" x14ac:dyDescent="0.25">
      <c r="B44" s="5" t="s">
        <v>21</v>
      </c>
      <c r="C44" s="5"/>
      <c r="D44" s="5"/>
      <c r="E44" s="46">
        <f t="shared" si="2"/>
        <v>48782.214</v>
      </c>
      <c r="F44" s="44">
        <v>49293.487999999998</v>
      </c>
      <c r="G44" s="37">
        <f t="shared" si="1"/>
        <v>-1.0372039406097544E-2</v>
      </c>
    </row>
    <row r="45" spans="2:7" x14ac:dyDescent="0.25">
      <c r="B45" s="21" t="s">
        <v>22</v>
      </c>
      <c r="C45" s="21"/>
      <c r="D45" s="21"/>
      <c r="E45" s="48">
        <f t="shared" si="2"/>
        <v>312.6024506</v>
      </c>
      <c r="F45" s="45">
        <v>309.91361140999999</v>
      </c>
      <c r="G45" s="34">
        <f t="shared" si="1"/>
        <v>8.6760925980846615E-3</v>
      </c>
    </row>
    <row r="46" spans="2:7" x14ac:dyDescent="0.25">
      <c r="B46" s="52" t="s">
        <v>23</v>
      </c>
      <c r="C46" s="52"/>
      <c r="D46" s="52"/>
      <c r="E46" s="59">
        <f t="shared" si="2"/>
        <v>48469.611549399997</v>
      </c>
      <c r="F46" s="60">
        <v>48983.574388590001</v>
      </c>
      <c r="G46" s="37">
        <f t="shared" si="1"/>
        <v>-1.0492554812613353E-2</v>
      </c>
    </row>
    <row r="47" spans="2:7" x14ac:dyDescent="0.25">
      <c r="B47" s="1" t="s">
        <v>24</v>
      </c>
      <c r="E47" s="47">
        <f t="shared" si="2"/>
        <v>29910.392376909997</v>
      </c>
      <c r="F47" s="28">
        <v>28058.716531899998</v>
      </c>
      <c r="G47" s="34">
        <f t="shared" si="1"/>
        <v>6.5992891831129441E-2</v>
      </c>
    </row>
    <row r="48" spans="2:7" x14ac:dyDescent="0.25">
      <c r="B48" s="5" t="s">
        <v>25</v>
      </c>
      <c r="C48" s="5"/>
      <c r="D48" s="5"/>
      <c r="E48" s="46">
        <f t="shared" si="2"/>
        <v>78380.00392630999</v>
      </c>
      <c r="F48" s="44">
        <v>77042.290920489992</v>
      </c>
      <c r="G48" s="37">
        <f t="shared" si="1"/>
        <v>1.7363359653992605E-2</v>
      </c>
    </row>
    <row r="49" spans="2:7" x14ac:dyDescent="0.25">
      <c r="B49" s="1" t="s">
        <v>26</v>
      </c>
      <c r="E49" s="47">
        <f t="shared" si="2"/>
        <v>125251.07292630999</v>
      </c>
      <c r="F49" s="28">
        <v>124345.87692049</v>
      </c>
      <c r="G49" s="34">
        <f t="shared" si="1"/>
        <v>7.2796624080972983E-3</v>
      </c>
    </row>
    <row r="50" spans="2:7" x14ac:dyDescent="0.25">
      <c r="B50" s="5" t="s">
        <v>27</v>
      </c>
      <c r="C50" s="5"/>
      <c r="D50" s="5"/>
      <c r="E50" s="46">
        <f t="shared" si="2"/>
        <v>5863.59</v>
      </c>
      <c r="F50" s="44">
        <v>5809.576</v>
      </c>
      <c r="G50" s="37">
        <f t="shared" si="1"/>
        <v>9.2974082790207024E-3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29</v>
      </c>
    </row>
    <row r="12" spans="2:7" ht="17.25" x14ac:dyDescent="0.3">
      <c r="B12" s="6" t="s">
        <v>11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2023/I</v>
      </c>
      <c r="F14" s="9" t="str">
        <f>+'KF-B'!F14</f>
        <v>2022/I</v>
      </c>
      <c r="G14" s="9" t="s">
        <v>13</v>
      </c>
    </row>
    <row r="15" spans="2:7" x14ac:dyDescent="0.25">
      <c r="B15" s="1" t="s">
        <v>0</v>
      </c>
      <c r="E15" s="29">
        <v>6.2762410043662342E-2</v>
      </c>
      <c r="F15" s="30">
        <v>3.9761250303954422E-2</v>
      </c>
      <c r="G15" s="31" t="str">
        <f>IF(ISERROR($E15-F15),"-",CONCATENATE((FIXED($E15-F15,4)*10000)," op"))</f>
        <v>230 op</v>
      </c>
    </row>
    <row r="16" spans="2:7" x14ac:dyDescent="0.25">
      <c r="B16" s="1" t="s">
        <v>3</v>
      </c>
      <c r="E16" s="29">
        <v>6.7570774034838701E-2</v>
      </c>
      <c r="F16" s="30">
        <v>4.2621593765264407E-2</v>
      </c>
      <c r="G16" s="31" t="str">
        <f t="shared" ref="G16:G19" si="0">IF(ISERROR($E16-F16),"-",CONCATENATE((FIXED($E16-F16,4)*10000)," op"))</f>
        <v>249 op</v>
      </c>
    </row>
    <row r="17" spans="2:7" x14ac:dyDescent="0.25">
      <c r="B17" s="1" t="s">
        <v>1</v>
      </c>
      <c r="E17" s="29">
        <v>5.5353163977013928E-3</v>
      </c>
      <c r="F17" s="30">
        <v>3.5293208312352094E-3</v>
      </c>
      <c r="G17" s="31" t="str">
        <f t="shared" si="0"/>
        <v>20 op</v>
      </c>
    </row>
    <row r="18" spans="2:7" x14ac:dyDescent="0.25">
      <c r="B18" s="1" t="s">
        <v>2</v>
      </c>
      <c r="E18" s="29">
        <v>1.2156926161742687E-2</v>
      </c>
      <c r="F18" s="30">
        <v>7.5813333073114619E-3</v>
      </c>
      <c r="G18" s="31" t="str">
        <f t="shared" si="0"/>
        <v>46 op</v>
      </c>
    </row>
    <row r="19" spans="2:7" x14ac:dyDescent="0.25">
      <c r="B19" s="1" t="s">
        <v>30</v>
      </c>
      <c r="E19" s="29">
        <v>0.46333312380832659</v>
      </c>
      <c r="F19" s="30">
        <v>0.52109490993039875</v>
      </c>
      <c r="G19" s="31" t="str">
        <f t="shared" si="0"/>
        <v>-578 op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28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2023/I</v>
      </c>
      <c r="F30" s="9" t="str">
        <f>+'KF-B'!$F$36</f>
        <v>2022/IV</v>
      </c>
      <c r="G30" s="9" t="s">
        <v>13</v>
      </c>
    </row>
    <row r="31" spans="2:7" x14ac:dyDescent="0.25">
      <c r="B31" s="1" t="s">
        <v>0</v>
      </c>
      <c r="E31" s="29">
        <f t="shared" si="1"/>
        <v>6.2762410043662342E-2</v>
      </c>
      <c r="F31" s="30">
        <v>5.6712074305397604E-2</v>
      </c>
      <c r="G31" s="31" t="str">
        <f>IF(ISERROR($E31-F31),"-",CONCATENATE((FIXED($E31-F31,4)*10000)," op"))</f>
        <v>61 op</v>
      </c>
    </row>
    <row r="32" spans="2:7" x14ac:dyDescent="0.25">
      <c r="B32" s="1" t="s">
        <v>3</v>
      </c>
      <c r="E32" s="29">
        <f t="shared" si="1"/>
        <v>6.7570774034838701E-2</v>
      </c>
      <c r="F32" s="30">
        <v>6.0971912799196219E-2</v>
      </c>
      <c r="G32" s="31" t="str">
        <f t="shared" ref="G32:G35" si="2">IF(ISERROR($E32-F32),"-",CONCATENATE((FIXED($E32-F32,4)*10000)," op"))</f>
        <v>66 op</v>
      </c>
    </row>
    <row r="33" spans="2:7" x14ac:dyDescent="0.25">
      <c r="B33" s="1" t="s">
        <v>1</v>
      </c>
      <c r="E33" s="29">
        <f t="shared" si="1"/>
        <v>5.5353163977013928E-3</v>
      </c>
      <c r="F33" s="30">
        <v>5.0153169484821701E-3</v>
      </c>
      <c r="G33" s="31" t="str">
        <f t="shared" si="2"/>
        <v>5 op</v>
      </c>
    </row>
    <row r="34" spans="2:7" x14ac:dyDescent="0.25">
      <c r="B34" s="1" t="s">
        <v>2</v>
      </c>
      <c r="E34" s="29">
        <f t="shared" si="1"/>
        <v>1.2156926161742687E-2</v>
      </c>
      <c r="F34" s="30">
        <v>1.0966180873409379E-2</v>
      </c>
      <c r="G34" s="31" t="str">
        <f t="shared" si="2"/>
        <v>12 op</v>
      </c>
    </row>
    <row r="35" spans="2:7" x14ac:dyDescent="0.25">
      <c r="B35" s="1" t="s">
        <v>30</v>
      </c>
      <c r="E35" s="29">
        <f t="shared" si="1"/>
        <v>0.46333312380832659</v>
      </c>
      <c r="F35" s="30">
        <v>0.48261682713802639</v>
      </c>
      <c r="G35" s="31" t="str">
        <f t="shared" si="2"/>
        <v>-193 op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31</v>
      </c>
    </row>
    <row r="12" spans="2:7" ht="17.25" x14ac:dyDescent="0.3">
      <c r="B12" s="6" t="s">
        <v>11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2023/I</v>
      </c>
      <c r="F14" s="9" t="str">
        <f>+'KF-B'!F14</f>
        <v>2022/I</v>
      </c>
      <c r="G14" s="9" t="s">
        <v>13</v>
      </c>
    </row>
    <row r="15" spans="2:7" x14ac:dyDescent="0.25">
      <c r="B15" s="1" t="s">
        <v>32</v>
      </c>
      <c r="E15" s="29">
        <v>0.17499397244444717</v>
      </c>
      <c r="F15" s="30">
        <v>0.17516552221981824</v>
      </c>
      <c r="G15" s="31" t="str">
        <f>IF(ISERROR($E15-F15),"-",CONCATENATE((FIXED($E15-F15,4)*10000)," op"))</f>
        <v>-2 op</v>
      </c>
    </row>
    <row r="16" spans="2:7" x14ac:dyDescent="0.25">
      <c r="B16" s="1" t="s">
        <v>33</v>
      </c>
      <c r="E16" s="29">
        <v>0.17499397244444717</v>
      </c>
      <c r="F16" s="30">
        <v>0.17516552221981824</v>
      </c>
      <c r="G16" s="31" t="str">
        <f t="shared" ref="G16:G23" si="0">IF(ISERROR($E16-F16),"-",CONCATENATE((FIXED($E16-F16,4)*10000)," op"))</f>
        <v>-2 op</v>
      </c>
    </row>
    <row r="17" spans="2:7" x14ac:dyDescent="0.25">
      <c r="B17" s="1" t="s">
        <v>34</v>
      </c>
      <c r="E17" s="29">
        <v>0.17499397244444717</v>
      </c>
      <c r="F17" s="30">
        <v>0.17516552221981824</v>
      </c>
      <c r="G17" s="31" t="str">
        <f t="shared" si="0"/>
        <v>-2 op</v>
      </c>
    </row>
    <row r="18" spans="2:7" x14ac:dyDescent="0.25">
      <c r="B18" s="1" t="s">
        <v>35</v>
      </c>
      <c r="E18" s="29" t="s">
        <v>154</v>
      </c>
      <c r="F18" s="30">
        <v>8.3495855662283694E-2</v>
      </c>
      <c r="G18" s="31" t="str">
        <f t="shared" si="0"/>
        <v>-</v>
      </c>
    </row>
    <row r="19" spans="2:7" s="21" customFormat="1" x14ac:dyDescent="0.25">
      <c r="B19" s="21" t="s">
        <v>7</v>
      </c>
      <c r="E19" s="55">
        <v>0.17446749389927244</v>
      </c>
      <c r="F19" s="56">
        <v>0.17172057476812472</v>
      </c>
      <c r="G19" s="31" t="str">
        <f t="shared" si="0"/>
        <v>27 op</v>
      </c>
    </row>
    <row r="20" spans="2:7" s="21" customFormat="1" x14ac:dyDescent="0.25">
      <c r="B20" s="21" t="s">
        <v>36</v>
      </c>
      <c r="E20" s="55" t="s">
        <v>154</v>
      </c>
      <c r="F20" s="56">
        <v>8.1996599681808571E-2</v>
      </c>
      <c r="G20" s="31" t="str">
        <f t="shared" si="0"/>
        <v>-</v>
      </c>
    </row>
    <row r="21" spans="2:7" x14ac:dyDescent="0.25">
      <c r="B21" s="1" t="s">
        <v>4</v>
      </c>
      <c r="E21" s="29">
        <v>2.1318013795962436</v>
      </c>
      <c r="F21" s="30">
        <v>2.2134930715550358</v>
      </c>
      <c r="G21" s="31" t="str">
        <f t="shared" si="0"/>
        <v>-817 op</v>
      </c>
    </row>
    <row r="22" spans="2:7" x14ac:dyDescent="0.25">
      <c r="B22" s="1" t="s">
        <v>5</v>
      </c>
      <c r="E22" s="73">
        <v>1.3714</v>
      </c>
      <c r="F22" s="30">
        <v>1.3860597283101987</v>
      </c>
      <c r="G22" s="31" t="str">
        <f t="shared" si="0"/>
        <v>-147 op</v>
      </c>
    </row>
    <row r="23" spans="2:7" x14ac:dyDescent="0.25">
      <c r="B23" s="1" t="s">
        <v>8</v>
      </c>
      <c r="E23" s="29">
        <v>0.95221248870174369</v>
      </c>
      <c r="F23" s="30">
        <v>1.0065242469543438</v>
      </c>
      <c r="G23" s="31" t="str">
        <f t="shared" si="0"/>
        <v>-543 op</v>
      </c>
    </row>
    <row r="29" spans="2:7" ht="17.25" x14ac:dyDescent="0.3">
      <c r="B29" s="6" t="s">
        <v>28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tr">
        <f>+E14</f>
        <v>2023/I</v>
      </c>
      <c r="F31" s="9" t="str">
        <f>+'KF-B'!$F$36</f>
        <v>2022/IV</v>
      </c>
      <c r="G31" s="9" t="s">
        <v>13</v>
      </c>
    </row>
    <row r="32" spans="2:7" x14ac:dyDescent="0.25">
      <c r="B32" s="1" t="s">
        <v>32</v>
      </c>
      <c r="E32" s="29">
        <f t="shared" ref="E32:E40" si="1">+E15</f>
        <v>0.17499397244444717</v>
      </c>
      <c r="F32" s="30">
        <v>0.17608499991211454</v>
      </c>
      <c r="G32" s="31" t="str">
        <f>IF(ISERROR($E32-F32),"-",CONCATENATE((FIXED($E32-F32,4)*10000)," op"))</f>
        <v>-11 op</v>
      </c>
    </row>
    <row r="33" spans="2:7" x14ac:dyDescent="0.25">
      <c r="B33" s="1" t="s">
        <v>33</v>
      </c>
      <c r="E33" s="29">
        <f t="shared" si="1"/>
        <v>0.17499397244444717</v>
      </c>
      <c r="F33" s="30">
        <v>0.17608499991211454</v>
      </c>
      <c r="G33" s="31" t="str">
        <f t="shared" ref="G33:G40" si="2">IF(ISERROR($E33-F33),"-",CONCATENATE((FIXED($E33-F33,4)*10000)," op"))</f>
        <v>-11 op</v>
      </c>
    </row>
    <row r="34" spans="2:7" x14ac:dyDescent="0.25">
      <c r="B34" s="1" t="s">
        <v>34</v>
      </c>
      <c r="E34" s="29">
        <f t="shared" si="1"/>
        <v>0.17499397244444717</v>
      </c>
      <c r="F34" s="30">
        <v>0.17608499991211454</v>
      </c>
      <c r="G34" s="31" t="str">
        <f t="shared" si="2"/>
        <v>-11 op</v>
      </c>
    </row>
    <row r="35" spans="2:7" s="21" customFormat="1" x14ac:dyDescent="0.25">
      <c r="B35" s="1" t="s">
        <v>35</v>
      </c>
      <c r="C35" s="1"/>
      <c r="D35" s="1"/>
      <c r="E35" s="29" t="str">
        <f t="shared" si="1"/>
        <v>-</v>
      </c>
      <c r="F35" s="30">
        <v>7.7112237755427374E-2</v>
      </c>
      <c r="G35" s="31" t="str">
        <f t="shared" si="2"/>
        <v>-</v>
      </c>
    </row>
    <row r="36" spans="2:7" s="21" customFormat="1" x14ac:dyDescent="0.25">
      <c r="B36" s="21" t="s">
        <v>7</v>
      </c>
      <c r="E36" s="55">
        <f t="shared" si="1"/>
        <v>0.17446749389927244</v>
      </c>
      <c r="F36" s="56">
        <v>0.17207355104036151</v>
      </c>
      <c r="G36" s="31" t="str">
        <f t="shared" si="2"/>
        <v>24 op</v>
      </c>
    </row>
    <row r="37" spans="2:7" x14ac:dyDescent="0.25">
      <c r="B37" s="21" t="s">
        <v>36</v>
      </c>
      <c r="C37" s="21"/>
      <c r="D37" s="21"/>
      <c r="E37" s="55" t="str">
        <f t="shared" si="1"/>
        <v>-</v>
      </c>
      <c r="F37" s="56">
        <v>7.5564419511100378E-2</v>
      </c>
      <c r="G37" s="31" t="str">
        <f t="shared" si="2"/>
        <v>-</v>
      </c>
    </row>
    <row r="38" spans="2:7" x14ac:dyDescent="0.25">
      <c r="B38" s="1" t="s">
        <v>4</v>
      </c>
      <c r="E38" s="29">
        <f t="shared" si="1"/>
        <v>2.1318013795962436</v>
      </c>
      <c r="F38" s="30">
        <v>2.334832490788679</v>
      </c>
      <c r="G38" s="31" t="str">
        <f t="shared" si="2"/>
        <v>-2030 op</v>
      </c>
    </row>
    <row r="39" spans="2:7" x14ac:dyDescent="0.25">
      <c r="B39" s="1" t="s">
        <v>5</v>
      </c>
      <c r="E39" s="29">
        <f t="shared" si="1"/>
        <v>1.3714</v>
      </c>
      <c r="F39" s="30">
        <v>1.3355340649966416</v>
      </c>
      <c r="G39" s="31" t="str">
        <f t="shared" si="2"/>
        <v>359 op</v>
      </c>
    </row>
    <row r="40" spans="2:7" x14ac:dyDescent="0.25">
      <c r="B40" s="1" t="s">
        <v>8</v>
      </c>
      <c r="E40" s="29">
        <f t="shared" si="1"/>
        <v>0.95221248870174369</v>
      </c>
      <c r="F40" s="30">
        <v>0.9504147872125267</v>
      </c>
      <c r="G40" s="31" t="str">
        <f t="shared" si="2"/>
        <v>18 op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37</v>
      </c>
    </row>
    <row r="12" spans="2:9" ht="17.25" x14ac:dyDescent="0.3">
      <c r="B12" s="6" t="s">
        <v>11</v>
      </c>
      <c r="F12" s="4"/>
    </row>
    <row r="13" spans="2:9" x14ac:dyDescent="0.25">
      <c r="B13" s="71" t="s">
        <v>38</v>
      </c>
      <c r="F13" s="4"/>
    </row>
    <row r="14" spans="2:9" x14ac:dyDescent="0.25">
      <c r="B14" s="7"/>
      <c r="C14" s="7"/>
      <c r="D14" s="7"/>
      <c r="E14" s="8" t="str">
        <f>+'KF-B'!E14</f>
        <v>2023/I</v>
      </c>
      <c r="F14" s="9" t="str">
        <f>+'KF-B'!F14</f>
        <v>2022/I</v>
      </c>
      <c r="G14" s="9" t="s">
        <v>13</v>
      </c>
    </row>
    <row r="15" spans="2:9" x14ac:dyDescent="0.25">
      <c r="B15" s="1" t="s">
        <v>39</v>
      </c>
      <c r="E15" s="32">
        <v>5043</v>
      </c>
      <c r="F15" s="33">
        <v>5065</v>
      </c>
      <c r="G15" s="34">
        <f t="shared" ref="G15:G20" si="0">IF(ISERROR($E15/F15),"-",$E15/F15-1)</f>
        <v>-4.3435340572556269E-3</v>
      </c>
      <c r="H15" s="12"/>
      <c r="I15" s="12"/>
    </row>
    <row r="16" spans="2:9" x14ac:dyDescent="0.25">
      <c r="B16" s="1" t="s">
        <v>40</v>
      </c>
      <c r="E16" s="32">
        <v>701</v>
      </c>
      <c r="F16" s="33">
        <v>742</v>
      </c>
      <c r="G16" s="34">
        <f t="shared" si="0"/>
        <v>-5.5256064690026974E-2</v>
      </c>
      <c r="H16" s="12"/>
      <c r="I16" s="12"/>
    </row>
    <row r="17" spans="2:9" x14ac:dyDescent="0.25">
      <c r="B17" s="1" t="s">
        <v>41</v>
      </c>
      <c r="E17" s="32">
        <v>2338888</v>
      </c>
      <c r="F17" s="33">
        <v>2382251</v>
      </c>
      <c r="G17" s="34">
        <f t="shared" si="0"/>
        <v>-1.8202531975010205E-2</v>
      </c>
      <c r="H17" s="12"/>
      <c r="I17" s="12"/>
    </row>
    <row r="18" spans="2:9" x14ac:dyDescent="0.25">
      <c r="B18" s="1" t="s">
        <v>42</v>
      </c>
      <c r="E18" s="32">
        <v>2203959</v>
      </c>
      <c r="F18" s="33">
        <v>2245314</v>
      </c>
      <c r="G18" s="34">
        <f t="shared" si="0"/>
        <v>-1.8418359302974974E-2</v>
      </c>
      <c r="H18" s="12"/>
      <c r="I18" s="12"/>
    </row>
    <row r="19" spans="2:9" x14ac:dyDescent="0.25">
      <c r="B19" s="1" t="s">
        <v>43</v>
      </c>
      <c r="E19" s="32">
        <v>134929</v>
      </c>
      <c r="F19" s="33">
        <v>136937</v>
      </c>
      <c r="G19" s="34">
        <f t="shared" si="0"/>
        <v>-1.4663677457516955E-2</v>
      </c>
      <c r="H19" s="12"/>
      <c r="I19" s="12"/>
    </row>
    <row r="20" spans="2:9" x14ac:dyDescent="0.25">
      <c r="B20" s="1" t="s">
        <v>44</v>
      </c>
      <c r="E20" s="32">
        <v>1477</v>
      </c>
      <c r="F20" s="33">
        <v>1570</v>
      </c>
      <c r="G20" s="34">
        <f t="shared" si="0"/>
        <v>-5.9235668789808904E-2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28</v>
      </c>
      <c r="F28" s="4"/>
      <c r="H28" s="12"/>
      <c r="I28" s="12"/>
    </row>
    <row r="29" spans="2:9" x14ac:dyDescent="0.25">
      <c r="B29" s="71" t="s">
        <v>38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2023/I</v>
      </c>
      <c r="F30" s="9" t="str">
        <f>+'KF-B'!$F$36</f>
        <v>2022/IV</v>
      </c>
      <c r="G30" s="9" t="s">
        <v>13</v>
      </c>
      <c r="H30" s="12"/>
      <c r="I30" s="12"/>
    </row>
    <row r="31" spans="2:9" x14ac:dyDescent="0.25">
      <c r="B31" s="1" t="s">
        <v>39</v>
      </c>
      <c r="E31" s="32">
        <f t="shared" ref="E31:E36" si="1">+E15</f>
        <v>5043</v>
      </c>
      <c r="F31" s="33">
        <v>5023</v>
      </c>
      <c r="G31" s="34">
        <f t="shared" ref="G31:G36" si="2">IF(ISERROR($E31/F31),"-",$E31/F31-1)</f>
        <v>3.9816842524387219E-3</v>
      </c>
      <c r="H31" s="12"/>
      <c r="I31" s="12"/>
    </row>
    <row r="32" spans="2:9" x14ac:dyDescent="0.25">
      <c r="B32" s="1" t="s">
        <v>40</v>
      </c>
      <c r="E32" s="32">
        <f t="shared" si="1"/>
        <v>701</v>
      </c>
      <c r="F32" s="33">
        <v>709</v>
      </c>
      <c r="G32" s="34">
        <f t="shared" si="2"/>
        <v>-1.1283497884344129E-2</v>
      </c>
      <c r="H32" s="12"/>
      <c r="I32" s="12"/>
    </row>
    <row r="33" spans="2:9" x14ac:dyDescent="0.25">
      <c r="B33" s="1" t="s">
        <v>41</v>
      </c>
      <c r="E33" s="32">
        <f t="shared" si="1"/>
        <v>2338888</v>
      </c>
      <c r="F33" s="33">
        <v>2345738</v>
      </c>
      <c r="G33" s="34">
        <f t="shared" si="2"/>
        <v>-2.9201897228079421E-3</v>
      </c>
      <c r="H33" s="12"/>
      <c r="I33" s="12"/>
    </row>
    <row r="34" spans="2:9" x14ac:dyDescent="0.25">
      <c r="B34" s="1" t="s">
        <v>42</v>
      </c>
      <c r="E34" s="32">
        <f t="shared" si="1"/>
        <v>2203959</v>
      </c>
      <c r="F34" s="33">
        <v>2210418</v>
      </c>
      <c r="G34" s="34">
        <f t="shared" si="2"/>
        <v>-2.9220717529444551E-3</v>
      </c>
      <c r="H34" s="12"/>
      <c r="I34" s="12"/>
    </row>
    <row r="35" spans="2:9" x14ac:dyDescent="0.25">
      <c r="B35" s="1" t="s">
        <v>43</v>
      </c>
      <c r="E35" s="32">
        <f t="shared" si="1"/>
        <v>134929</v>
      </c>
      <c r="F35" s="33">
        <v>135320</v>
      </c>
      <c r="G35" s="34">
        <f t="shared" si="2"/>
        <v>-2.8894472361808976E-3</v>
      </c>
      <c r="H35" s="12"/>
      <c r="I35" s="12"/>
    </row>
    <row r="36" spans="2:9" x14ac:dyDescent="0.25">
      <c r="B36" s="1" t="s">
        <v>44</v>
      </c>
      <c r="E36" s="32">
        <f t="shared" si="1"/>
        <v>1477</v>
      </c>
      <c r="F36" s="33">
        <v>1491</v>
      </c>
      <c r="G36" s="34">
        <f t="shared" si="2"/>
        <v>-9.3896713615023719E-3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45</v>
      </c>
    </row>
    <row r="10" spans="2:10" x14ac:dyDescent="0.25">
      <c r="B10" s="70" t="s">
        <v>12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2023/I</v>
      </c>
      <c r="I14" s="9" t="str">
        <f>+'KF-B'!F14</f>
        <v>2022/I</v>
      </c>
      <c r="J14" s="9" t="s">
        <v>13</v>
      </c>
    </row>
    <row r="15" spans="2:10" x14ac:dyDescent="0.25">
      <c r="B15" s="5" t="s">
        <v>46</v>
      </c>
      <c r="C15" s="5"/>
      <c r="D15" s="5"/>
      <c r="E15" s="5"/>
      <c r="F15" s="5"/>
      <c r="G15" s="5"/>
      <c r="H15" s="17">
        <v>234.78</v>
      </c>
      <c r="I15" s="36">
        <v>138.24700000000001</v>
      </c>
      <c r="J15" s="37">
        <f>IF(ISERROR($H15/I15),"-",ABS($H15)/ABS(I15)-1)</f>
        <v>0.69826470013815833</v>
      </c>
    </row>
    <row r="16" spans="2:10" x14ac:dyDescent="0.25">
      <c r="B16" s="1" t="s">
        <v>47</v>
      </c>
      <c r="H16" s="20">
        <v>36.582000000000001</v>
      </c>
      <c r="I16" s="25">
        <v>3.8490000000000002</v>
      </c>
      <c r="J16" s="34">
        <f t="shared" ref="J16:J40" si="0">IF(ISERROR($H16/I16),"-",ABS($H16)/ABS(I16)-1)</f>
        <v>8.5042868277474657</v>
      </c>
    </row>
    <row r="17" spans="2:11" x14ac:dyDescent="0.25">
      <c r="B17" s="1" t="s">
        <v>48</v>
      </c>
      <c r="H17" s="20">
        <v>1.6559999999999999</v>
      </c>
      <c r="I17" s="25">
        <v>0.72599999999999998</v>
      </c>
      <c r="J17" s="34">
        <f t="shared" si="0"/>
        <v>1.28099173553719</v>
      </c>
    </row>
    <row r="18" spans="2:11" x14ac:dyDescent="0.25">
      <c r="B18" s="5" t="s">
        <v>49</v>
      </c>
      <c r="C18" s="5"/>
      <c r="D18" s="5"/>
      <c r="E18" s="5"/>
      <c r="F18" s="5"/>
      <c r="G18" s="5"/>
      <c r="H18" s="17">
        <v>118.574</v>
      </c>
      <c r="I18" s="36">
        <v>119.611</v>
      </c>
      <c r="J18" s="37">
        <f t="shared" si="0"/>
        <v>-8.6697711748919826E-3</v>
      </c>
    </row>
    <row r="19" spans="2:11" x14ac:dyDescent="0.25">
      <c r="B19" s="1" t="s">
        <v>50</v>
      </c>
      <c r="H19" s="20">
        <v>0.874</v>
      </c>
      <c r="I19" s="25">
        <v>9.0489999999999995</v>
      </c>
      <c r="J19" s="34">
        <f t="shared" si="0"/>
        <v>-0.90341474196043758</v>
      </c>
    </row>
    <row r="20" spans="2:11" x14ac:dyDescent="0.25">
      <c r="B20" s="1" t="s">
        <v>51</v>
      </c>
      <c r="H20" s="20">
        <v>0.70199999999999996</v>
      </c>
      <c r="I20" s="25">
        <v>0.746</v>
      </c>
      <c r="J20" s="34">
        <f t="shared" si="0"/>
        <v>-5.8981233243967868E-2</v>
      </c>
    </row>
    <row r="21" spans="2:11" x14ac:dyDescent="0.25">
      <c r="B21" t="s">
        <v>52</v>
      </c>
      <c r="H21" s="20">
        <v>-26.553000000000001</v>
      </c>
      <c r="I21" s="25">
        <v>28.454999999999998</v>
      </c>
      <c r="J21" s="34">
        <f t="shared" si="0"/>
        <v>-6.6842382709541348E-2</v>
      </c>
    </row>
    <row r="22" spans="2:11" ht="17.25" x14ac:dyDescent="0.3">
      <c r="B22" s="6" t="s">
        <v>53</v>
      </c>
      <c r="C22" s="6"/>
      <c r="D22" s="6"/>
      <c r="E22" s="6"/>
      <c r="F22" s="6"/>
      <c r="G22" s="6"/>
      <c r="H22" s="18">
        <v>366.61500000000007</v>
      </c>
      <c r="I22" s="27">
        <v>300.68299999999994</v>
      </c>
      <c r="J22" s="38">
        <f t="shared" si="0"/>
        <v>0.21927411925516282</v>
      </c>
      <c r="K22" s="12"/>
    </row>
    <row r="23" spans="2:11" x14ac:dyDescent="0.25">
      <c r="B23" s="19" t="s">
        <v>54</v>
      </c>
      <c r="C23" s="19"/>
      <c r="D23" s="19"/>
      <c r="E23" s="19"/>
      <c r="F23" s="19"/>
      <c r="G23" s="19"/>
      <c r="H23" s="20">
        <v>147.22500000000002</v>
      </c>
      <c r="I23" s="25">
        <v>141.00700000000001</v>
      </c>
      <c r="J23" s="34">
        <f t="shared" si="0"/>
        <v>4.4097101562333929E-2</v>
      </c>
    </row>
    <row r="24" spans="2:11" s="21" customFormat="1" x14ac:dyDescent="0.25">
      <c r="B24" s="21" t="s">
        <v>55</v>
      </c>
      <c r="H24" s="22">
        <v>107.04</v>
      </c>
      <c r="I24" s="23">
        <v>103.542</v>
      </c>
      <c r="J24" s="34">
        <f t="shared" si="0"/>
        <v>3.3783392246624633E-2</v>
      </c>
    </row>
    <row r="25" spans="2:11" s="21" customFormat="1" x14ac:dyDescent="0.25">
      <c r="B25" s="21" t="s">
        <v>56</v>
      </c>
      <c r="H25" s="22">
        <v>40.185000000000002</v>
      </c>
      <c r="I25" s="23">
        <v>37.465000000000003</v>
      </c>
      <c r="J25" s="34">
        <f t="shared" si="0"/>
        <v>7.2601094354731055E-2</v>
      </c>
    </row>
    <row r="26" spans="2:11" x14ac:dyDescent="0.25">
      <c r="B26" s="1" t="s">
        <v>57</v>
      </c>
      <c r="H26" s="20">
        <v>9.5690000000000008</v>
      </c>
      <c r="I26" s="25">
        <v>9.7370000000000001</v>
      </c>
      <c r="J26" s="34">
        <f t="shared" si="0"/>
        <v>-1.7253774263120025E-2</v>
      </c>
    </row>
    <row r="27" spans="2:11" ht="17.25" x14ac:dyDescent="0.3">
      <c r="B27" s="6" t="s">
        <v>58</v>
      </c>
      <c r="C27" s="6"/>
      <c r="D27" s="6"/>
      <c r="E27" s="6"/>
      <c r="F27" s="6"/>
      <c r="G27" s="6"/>
      <c r="H27" s="18">
        <v>209.82100000000005</v>
      </c>
      <c r="I27" s="27">
        <v>149.93899999999994</v>
      </c>
      <c r="J27" s="38">
        <f t="shared" si="0"/>
        <v>0.3993757461367633</v>
      </c>
    </row>
    <row r="28" spans="2:11" x14ac:dyDescent="0.25">
      <c r="B28" s="1" t="s">
        <v>59</v>
      </c>
      <c r="H28" s="20">
        <v>10.694000000000001</v>
      </c>
      <c r="I28" s="25">
        <v>6.1159999999999997</v>
      </c>
      <c r="J28" s="34">
        <f t="shared" si="0"/>
        <v>0.74852844996729906</v>
      </c>
    </row>
    <row r="29" spans="2:11" x14ac:dyDescent="0.25">
      <c r="B29" s="1" t="s">
        <v>60</v>
      </c>
      <c r="H29" s="20">
        <v>19.116999999999997</v>
      </c>
      <c r="I29" s="25">
        <v>23.137</v>
      </c>
      <c r="J29" s="34">
        <f t="shared" si="0"/>
        <v>-0.17374767688118609</v>
      </c>
    </row>
    <row r="30" spans="2:11" s="21" customFormat="1" x14ac:dyDescent="0.25">
      <c r="B30" s="21" t="s">
        <v>61</v>
      </c>
      <c r="H30" s="22">
        <v>19.181999999999999</v>
      </c>
      <c r="I30" s="23">
        <v>23.186</v>
      </c>
      <c r="J30" s="34">
        <f t="shared" si="0"/>
        <v>-0.17269041663072549</v>
      </c>
    </row>
    <row r="31" spans="2:11" s="21" customFormat="1" x14ac:dyDescent="0.25">
      <c r="B31" s="21" t="s">
        <v>62</v>
      </c>
      <c r="H31" s="22">
        <v>-6.5000000000000002E-2</v>
      </c>
      <c r="I31" s="23">
        <v>-4.9000000000000002E-2</v>
      </c>
      <c r="J31" s="34">
        <f t="shared" si="0"/>
        <v>0.32653061224489788</v>
      </c>
    </row>
    <row r="32" spans="2:11" x14ac:dyDescent="0.25">
      <c r="B32" s="1" t="s">
        <v>63</v>
      </c>
      <c r="H32" s="20">
        <v>-0.11600000000000001</v>
      </c>
      <c r="I32" s="25">
        <v>-1.1439999999999999</v>
      </c>
      <c r="J32" s="34">
        <f t="shared" si="0"/>
        <v>-0.89860139860139854</v>
      </c>
    </row>
    <row r="33" spans="2:10" x14ac:dyDescent="0.25">
      <c r="B33" s="1" t="s">
        <v>64</v>
      </c>
      <c r="H33" s="20">
        <v>1.242</v>
      </c>
      <c r="I33" s="25">
        <v>2.7909999999999999</v>
      </c>
      <c r="J33" s="34">
        <f t="shared" si="0"/>
        <v>-0.55499820852740944</v>
      </c>
    </row>
    <row r="34" spans="2:10" x14ac:dyDescent="0.25">
      <c r="B34" s="1" t="s">
        <v>65</v>
      </c>
      <c r="H34" s="20">
        <v>0.623</v>
      </c>
      <c r="I34" s="25">
        <v>6.8259999999999996</v>
      </c>
      <c r="J34" s="34">
        <f t="shared" si="0"/>
        <v>-0.9087313214181072</v>
      </c>
    </row>
    <row r="35" spans="2:10" x14ac:dyDescent="0.25">
      <c r="B35" s="1" t="s">
        <v>66</v>
      </c>
      <c r="H35" s="20">
        <v>-20.99</v>
      </c>
      <c r="I35" s="25">
        <v>-20.326000000000001</v>
      </c>
      <c r="J35" s="34">
        <f t="shared" si="0"/>
        <v>3.2667519433238201E-2</v>
      </c>
    </row>
    <row r="36" spans="2:10" ht="17.25" x14ac:dyDescent="0.3">
      <c r="B36" s="6" t="s">
        <v>67</v>
      </c>
      <c r="C36" s="6"/>
      <c r="D36" s="6"/>
      <c r="E36" s="6"/>
      <c r="F36" s="6"/>
      <c r="G36" s="6"/>
      <c r="H36" s="18">
        <v>158.51700000000008</v>
      </c>
      <c r="I36" s="27">
        <v>105.53899999999993</v>
      </c>
      <c r="J36" s="38">
        <f t="shared" si="0"/>
        <v>0.50197557301092655</v>
      </c>
    </row>
    <row r="37" spans="2:10" x14ac:dyDescent="0.25">
      <c r="B37" s="1" t="s">
        <v>68</v>
      </c>
      <c r="H37" s="20">
        <v>47.476999999999997</v>
      </c>
      <c r="I37" s="25">
        <v>30.231999999999999</v>
      </c>
      <c r="J37" s="34">
        <f t="shared" si="0"/>
        <v>0.57042206933051065</v>
      </c>
    </row>
    <row r="38" spans="2:10" x14ac:dyDescent="0.25">
      <c r="B38" s="5" t="s">
        <v>69</v>
      </c>
      <c r="C38" s="5"/>
      <c r="D38" s="5"/>
      <c r="E38" s="5"/>
      <c r="F38" s="5"/>
      <c r="G38" s="5"/>
      <c r="H38" s="17">
        <v>111.04000000000008</v>
      </c>
      <c r="I38" s="36">
        <v>75.306999999999931</v>
      </c>
      <c r="J38" s="37">
        <f t="shared" si="0"/>
        <v>0.47449772265526691</v>
      </c>
    </row>
    <row r="39" spans="2:10" x14ac:dyDescent="0.25">
      <c r="B39" s="1" t="s">
        <v>70</v>
      </c>
      <c r="H39" s="10">
        <v>0.38900000000000001</v>
      </c>
      <c r="I39" s="11">
        <v>0.20499999999999999</v>
      </c>
      <c r="J39" s="34">
        <f t="shared" si="0"/>
        <v>0.89756097560975623</v>
      </c>
    </row>
    <row r="40" spans="2:10" s="24" customFormat="1" ht="17.25" x14ac:dyDescent="0.3">
      <c r="B40" s="6" t="s">
        <v>71</v>
      </c>
      <c r="C40" s="6"/>
      <c r="D40" s="6"/>
      <c r="E40" s="6"/>
      <c r="F40" s="6"/>
      <c r="G40" s="6"/>
      <c r="H40" s="18">
        <v>110.65100000000008</v>
      </c>
      <c r="I40" s="27">
        <v>75.101999999999933</v>
      </c>
      <c r="J40" s="38">
        <f t="shared" si="0"/>
        <v>0.47334292029506786</v>
      </c>
    </row>
    <row r="41" spans="2:10" x14ac:dyDescent="0.25">
      <c r="I41" s="35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72</v>
      </c>
    </row>
    <row r="10" spans="2:11" x14ac:dyDescent="0.25">
      <c r="B10" s="70" t="s">
        <v>12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2023/I</v>
      </c>
      <c r="G14" s="9" t="str">
        <f>+'KF-B'!F14</f>
        <v>2022/I</v>
      </c>
      <c r="H14" s="9" t="s">
        <v>13</v>
      </c>
      <c r="I14" s="9" t="str">
        <f>+'KF-B'!$F$36</f>
        <v>2022/IV</v>
      </c>
      <c r="J14" s="9" t="s">
        <v>13</v>
      </c>
    </row>
    <row r="15" spans="2:11" s="19" customFormat="1" x14ac:dyDescent="0.25">
      <c r="B15" s="19" t="s">
        <v>73</v>
      </c>
      <c r="F15" s="20">
        <v>6624.9430000000002</v>
      </c>
      <c r="G15" s="25">
        <v>5461.6809999999996</v>
      </c>
      <c r="H15" s="34">
        <f>IF(ISERROR($F15/G15),"-",ABS($F15)/ABS(G15)-1)</f>
        <v>0.21298607516623558</v>
      </c>
      <c r="I15" s="25">
        <v>6526.3249999999998</v>
      </c>
      <c r="J15" s="34">
        <f>IF(ISERROR($F15/I15),"-",ABS($F15)/ABS(I15)-1)</f>
        <v>1.5110801254917705E-2</v>
      </c>
      <c r="K15" s="25"/>
    </row>
    <row r="16" spans="2:11" s="19" customFormat="1" x14ac:dyDescent="0.25">
      <c r="B16" s="19" t="s">
        <v>74</v>
      </c>
      <c r="F16" s="20">
        <v>44.09</v>
      </c>
      <c r="G16" s="25">
        <v>55.250999999999998</v>
      </c>
      <c r="H16" s="34">
        <f t="shared" ref="H16:H57" si="0">IF(ISERROR($F16/G16),"-",ABS($F16)/ABS(G16)-1)</f>
        <v>-0.20200539356753711</v>
      </c>
      <c r="I16" s="25">
        <v>52.042000000000002</v>
      </c>
      <c r="J16" s="34">
        <f t="shared" ref="J16:J57" si="1">IF(ISERROR($F16/I16),"-",ABS($F16)/ABS(I16)-1)</f>
        <v>-0.15279966181161364</v>
      </c>
      <c r="K16" s="25"/>
    </row>
    <row r="17" spans="2:11" s="21" customFormat="1" x14ac:dyDescent="0.25">
      <c r="B17" s="21" t="s">
        <v>75</v>
      </c>
      <c r="F17" s="22">
        <v>44.09</v>
      </c>
      <c r="G17" s="23">
        <v>55.250999999999998</v>
      </c>
      <c r="H17" s="34">
        <f t="shared" si="0"/>
        <v>-0.20200539356753711</v>
      </c>
      <c r="I17" s="23">
        <v>52.042000000000002</v>
      </c>
      <c r="J17" s="34">
        <f t="shared" si="1"/>
        <v>-0.15279966181161364</v>
      </c>
      <c r="K17" s="23"/>
    </row>
    <row r="18" spans="2:11" s="21" customFormat="1" x14ac:dyDescent="0.25">
      <c r="B18" s="21" t="s">
        <v>76</v>
      </c>
      <c r="F18" s="22">
        <v>0</v>
      </c>
      <c r="G18" s="23">
        <v>0</v>
      </c>
      <c r="H18" s="34" t="str">
        <f t="shared" si="0"/>
        <v>-</v>
      </c>
      <c r="I18" s="23">
        <v>0</v>
      </c>
      <c r="J18" s="34" t="str">
        <f t="shared" si="1"/>
        <v>-</v>
      </c>
      <c r="K18" s="23"/>
    </row>
    <row r="19" spans="2:11" s="21" customFormat="1" x14ac:dyDescent="0.25">
      <c r="B19" s="21" t="s">
        <v>77</v>
      </c>
      <c r="F19" s="22">
        <v>0</v>
      </c>
      <c r="G19" s="23">
        <v>0</v>
      </c>
      <c r="H19" s="34" t="str">
        <f t="shared" si="0"/>
        <v>-</v>
      </c>
      <c r="I19" s="23">
        <v>0</v>
      </c>
      <c r="J19" s="34" t="str">
        <f t="shared" si="1"/>
        <v>-</v>
      </c>
      <c r="K19" s="23"/>
    </row>
    <row r="20" spans="2:11" s="19" customFormat="1" x14ac:dyDescent="0.25">
      <c r="B20" s="19" t="s">
        <v>78</v>
      </c>
      <c r="F20" s="20">
        <v>45.280999999999999</v>
      </c>
      <c r="G20" s="25">
        <v>54.812999999999995</v>
      </c>
      <c r="H20" s="34">
        <f t="shared" si="0"/>
        <v>-0.1739003521062521</v>
      </c>
      <c r="I20" s="25">
        <v>38.729999999999997</v>
      </c>
      <c r="J20" s="34">
        <f t="shared" si="1"/>
        <v>0.16914536534985802</v>
      </c>
      <c r="K20" s="25"/>
    </row>
    <row r="21" spans="2:11" s="19" customFormat="1" x14ac:dyDescent="0.25">
      <c r="B21" s="21" t="s">
        <v>76</v>
      </c>
      <c r="C21" s="21"/>
      <c r="D21" s="21"/>
      <c r="E21" s="21"/>
      <c r="F21" s="22">
        <v>31.283999999999999</v>
      </c>
      <c r="G21" s="23">
        <v>35.229999999999997</v>
      </c>
      <c r="H21" s="34">
        <f t="shared" si="0"/>
        <v>-0.112006812375816</v>
      </c>
      <c r="I21" s="23">
        <v>23.88</v>
      </c>
      <c r="J21" s="34">
        <f t="shared" si="1"/>
        <v>0.31005025125628149</v>
      </c>
      <c r="K21" s="23"/>
    </row>
    <row r="22" spans="2:11" s="19" customFormat="1" x14ac:dyDescent="0.25">
      <c r="B22" s="21" t="s">
        <v>77</v>
      </c>
      <c r="C22" s="21"/>
      <c r="D22" s="21"/>
      <c r="E22" s="21"/>
      <c r="F22" s="22">
        <v>13.997</v>
      </c>
      <c r="G22" s="23">
        <v>19.582999999999998</v>
      </c>
      <c r="H22" s="34">
        <f t="shared" si="0"/>
        <v>-0.28524740846652707</v>
      </c>
      <c r="I22" s="23">
        <v>14.85</v>
      </c>
      <c r="J22" s="34">
        <f t="shared" si="1"/>
        <v>-5.7441077441077404E-2</v>
      </c>
      <c r="K22" s="23"/>
    </row>
    <row r="23" spans="2:11" s="19" customFormat="1" x14ac:dyDescent="0.25">
      <c r="B23" s="19" t="s">
        <v>79</v>
      </c>
      <c r="F23" s="20">
        <v>5588.808</v>
      </c>
      <c r="G23" s="25">
        <v>5782.9970000000003</v>
      </c>
      <c r="H23" s="34">
        <f t="shared" si="0"/>
        <v>-3.3579301528256056E-2</v>
      </c>
      <c r="I23" s="25">
        <v>5411.067</v>
      </c>
      <c r="J23" s="34">
        <f t="shared" si="1"/>
        <v>3.2847680503678811E-2</v>
      </c>
      <c r="K23" s="25"/>
    </row>
    <row r="24" spans="2:11" s="21" customFormat="1" x14ac:dyDescent="0.25">
      <c r="B24" s="21" t="s">
        <v>76</v>
      </c>
      <c r="F24" s="22">
        <v>1533.8389999999999</v>
      </c>
      <c r="G24" s="23">
        <v>1384.8579999999999</v>
      </c>
      <c r="H24" s="34">
        <f t="shared" si="0"/>
        <v>0.10757853873826773</v>
      </c>
      <c r="I24" s="23">
        <v>1480.453</v>
      </c>
      <c r="J24" s="34">
        <f t="shared" si="1"/>
        <v>3.606058415903779E-2</v>
      </c>
      <c r="K24" s="23"/>
    </row>
    <row r="25" spans="2:11" s="21" customFormat="1" x14ac:dyDescent="0.25">
      <c r="B25" s="21" t="s">
        <v>77</v>
      </c>
      <c r="F25" s="22">
        <v>4054.9690000000001</v>
      </c>
      <c r="G25" s="23">
        <v>4398.1390000000001</v>
      </c>
      <c r="H25" s="34">
        <f t="shared" si="0"/>
        <v>-7.8026183347092992E-2</v>
      </c>
      <c r="I25" s="23">
        <v>3930.614</v>
      </c>
      <c r="J25" s="34">
        <f t="shared" si="1"/>
        <v>3.1637550774510137E-2</v>
      </c>
      <c r="K25" s="23"/>
    </row>
    <row r="26" spans="2:11" s="19" customFormat="1" x14ac:dyDescent="0.25">
      <c r="B26" s="19" t="s">
        <v>80</v>
      </c>
      <c r="F26" s="20">
        <v>46954.536999999997</v>
      </c>
      <c r="G26" s="25">
        <v>47933.267999999996</v>
      </c>
      <c r="H26" s="34">
        <f t="shared" si="0"/>
        <v>-2.0418616147766078E-2</v>
      </c>
      <c r="I26" s="25">
        <v>47212.810000000005</v>
      </c>
      <c r="J26" s="34">
        <f t="shared" si="1"/>
        <v>-5.47040093567841E-3</v>
      </c>
      <c r="K26" s="25"/>
    </row>
    <row r="27" spans="2:11" s="19" customFormat="1" x14ac:dyDescent="0.25">
      <c r="B27" s="21" t="s">
        <v>81</v>
      </c>
      <c r="C27" s="21"/>
      <c r="D27" s="21"/>
      <c r="E27" s="21"/>
      <c r="F27" s="22">
        <v>0</v>
      </c>
      <c r="G27" s="23">
        <v>0</v>
      </c>
      <c r="H27" s="34" t="str">
        <f t="shared" si="0"/>
        <v>-</v>
      </c>
      <c r="I27" s="23">
        <v>0</v>
      </c>
      <c r="J27" s="34" t="str">
        <f t="shared" si="1"/>
        <v>-</v>
      </c>
      <c r="K27" s="23"/>
    </row>
    <row r="28" spans="2:11" s="19" customFormat="1" x14ac:dyDescent="0.25">
      <c r="B28" s="21" t="s">
        <v>82</v>
      </c>
      <c r="C28" s="21"/>
      <c r="D28" s="21"/>
      <c r="E28" s="21"/>
      <c r="F28" s="22">
        <v>747.08900000000006</v>
      </c>
      <c r="G28" s="23">
        <v>537.24</v>
      </c>
      <c r="H28" s="34">
        <f t="shared" si="0"/>
        <v>0.39060568833296117</v>
      </c>
      <c r="I28" s="23">
        <v>585.47799999999995</v>
      </c>
      <c r="J28" s="34">
        <f t="shared" si="1"/>
        <v>0.2760325750924888</v>
      </c>
      <c r="K28" s="23"/>
    </row>
    <row r="29" spans="2:11" s="19" customFormat="1" x14ac:dyDescent="0.25">
      <c r="B29" s="21" t="s">
        <v>18</v>
      </c>
      <c r="C29" s="21"/>
      <c r="D29" s="21"/>
      <c r="E29" s="21"/>
      <c r="F29" s="22">
        <v>46207.447999999997</v>
      </c>
      <c r="G29" s="23">
        <v>47396.027999999998</v>
      </c>
      <c r="H29" s="34">
        <f t="shared" si="0"/>
        <v>-2.5077628867971824E-2</v>
      </c>
      <c r="I29" s="23">
        <v>46627.332000000002</v>
      </c>
      <c r="J29" s="34">
        <f t="shared" si="1"/>
        <v>-9.0051045597033808E-3</v>
      </c>
      <c r="K29" s="25"/>
    </row>
    <row r="30" spans="2:11" s="19" customFormat="1" x14ac:dyDescent="0.25">
      <c r="B30" s="19" t="s">
        <v>83</v>
      </c>
      <c r="F30" s="20">
        <v>3873.1550000000002</v>
      </c>
      <c r="G30" s="25">
        <v>2498.0650000000001</v>
      </c>
      <c r="H30" s="34">
        <f t="shared" si="0"/>
        <v>0.55046205763260758</v>
      </c>
      <c r="I30" s="25">
        <v>3688.125</v>
      </c>
      <c r="J30" s="34">
        <f t="shared" si="1"/>
        <v>5.0169123877308985E-2</v>
      </c>
      <c r="K30" s="25"/>
    </row>
    <row r="31" spans="2:11" s="19" customFormat="1" x14ac:dyDescent="0.25">
      <c r="B31" s="19" t="s">
        <v>84</v>
      </c>
      <c r="F31" s="20">
        <v>380.71199999999999</v>
      </c>
      <c r="G31" s="25">
        <v>514.64499999999998</v>
      </c>
      <c r="H31" s="34">
        <f t="shared" si="0"/>
        <v>-0.26024346879888083</v>
      </c>
      <c r="I31" s="25">
        <v>418.55900000000003</v>
      </c>
      <c r="J31" s="34">
        <f t="shared" si="1"/>
        <v>-9.0422138814360786E-2</v>
      </c>
      <c r="K31" s="25"/>
    </row>
    <row r="32" spans="2:11" s="19" customFormat="1" x14ac:dyDescent="0.25">
      <c r="B32" s="19" t="s">
        <v>75</v>
      </c>
      <c r="F32" s="20">
        <v>28.353999999999999</v>
      </c>
      <c r="G32" s="25">
        <v>43.56</v>
      </c>
      <c r="H32" s="34">
        <f t="shared" si="0"/>
        <v>-0.34908172635445367</v>
      </c>
      <c r="I32" s="25">
        <v>33.874000000000002</v>
      </c>
      <c r="J32" s="34">
        <f t="shared" si="1"/>
        <v>-0.16295684005431899</v>
      </c>
      <c r="K32" s="25"/>
    </row>
    <row r="33" spans="2:11" s="19" customFormat="1" x14ac:dyDescent="0.25">
      <c r="B33" s="19" t="s">
        <v>17</v>
      </c>
      <c r="F33" s="20">
        <v>149.14400000000001</v>
      </c>
      <c r="G33" s="25">
        <v>171.33699999999999</v>
      </c>
      <c r="H33" s="34">
        <f t="shared" si="0"/>
        <v>-0.12952835639704197</v>
      </c>
      <c r="I33" s="25">
        <v>147.35599999999999</v>
      </c>
      <c r="J33" s="34">
        <f t="shared" si="1"/>
        <v>1.2133879855587892E-2</v>
      </c>
      <c r="K33" s="25"/>
    </row>
    <row r="34" spans="2:11" s="19" customFormat="1" x14ac:dyDescent="0.25">
      <c r="B34" s="19" t="s">
        <v>85</v>
      </c>
      <c r="F34" s="20">
        <v>29.285</v>
      </c>
      <c r="G34" s="25">
        <v>28.111000000000001</v>
      </c>
      <c r="H34" s="34">
        <f t="shared" si="0"/>
        <v>4.1763010920991661E-2</v>
      </c>
      <c r="I34" s="25">
        <v>31.103999999999999</v>
      </c>
      <c r="J34" s="34">
        <f t="shared" si="1"/>
        <v>-5.8481224279835375E-2</v>
      </c>
      <c r="K34" s="25"/>
    </row>
    <row r="35" spans="2:11" s="19" customFormat="1" x14ac:dyDescent="0.25">
      <c r="B35" s="19" t="s">
        <v>86</v>
      </c>
      <c r="F35" s="20">
        <v>774.74199999999996</v>
      </c>
      <c r="G35" s="25">
        <v>794.09100000000001</v>
      </c>
      <c r="H35" s="34">
        <f t="shared" si="0"/>
        <v>-2.4366225029625155E-2</v>
      </c>
      <c r="I35" s="25">
        <v>762.505</v>
      </c>
      <c r="J35" s="34">
        <f t="shared" si="1"/>
        <v>1.6048419354627086E-2</v>
      </c>
      <c r="K35" s="25"/>
    </row>
    <row r="36" spans="2:11" s="19" customFormat="1" x14ac:dyDescent="0.25">
      <c r="B36" s="19" t="s">
        <v>87</v>
      </c>
      <c r="F36" s="20">
        <v>435.38400000000001</v>
      </c>
      <c r="G36" s="25">
        <v>403.77499999999998</v>
      </c>
      <c r="H36" s="34">
        <f t="shared" si="0"/>
        <v>7.8283697603863667E-2</v>
      </c>
      <c r="I36" s="25">
        <v>432.90899999999999</v>
      </c>
      <c r="J36" s="34">
        <f t="shared" si="1"/>
        <v>5.7171368578616821E-3</v>
      </c>
      <c r="K36" s="25"/>
    </row>
    <row r="37" spans="2:11" s="19" customFormat="1" x14ac:dyDescent="0.25">
      <c r="B37" s="19" t="s">
        <v>88</v>
      </c>
      <c r="F37" s="20">
        <v>1622.8430000000001</v>
      </c>
      <c r="G37" s="25">
        <v>1716.2950000000001</v>
      </c>
      <c r="H37" s="34">
        <f t="shared" si="0"/>
        <v>-5.444984690860255E-2</v>
      </c>
      <c r="I37" s="25">
        <v>1646.1569999999999</v>
      </c>
      <c r="J37" s="34">
        <f t="shared" si="1"/>
        <v>-1.4162683146261124E-2</v>
      </c>
      <c r="K37" s="25"/>
    </row>
    <row r="38" spans="2:11" s="6" customFormat="1" ht="17.25" x14ac:dyDescent="0.3">
      <c r="B38" s="19" t="s">
        <v>89</v>
      </c>
      <c r="C38" s="19"/>
      <c r="D38" s="19"/>
      <c r="E38" s="19"/>
      <c r="F38" s="20">
        <v>156.53200000000001</v>
      </c>
      <c r="G38" s="25">
        <v>184.59700000000001</v>
      </c>
      <c r="H38" s="34">
        <f t="shared" si="0"/>
        <v>-0.15203389004154999</v>
      </c>
      <c r="I38" s="25">
        <v>186.43700000000001</v>
      </c>
      <c r="J38" s="34">
        <f t="shared" si="1"/>
        <v>-0.16040270976254711</v>
      </c>
      <c r="K38" s="39"/>
    </row>
    <row r="39" spans="2:11" s="19" customFormat="1" ht="17.25" x14ac:dyDescent="0.3">
      <c r="B39" s="6" t="s">
        <v>90</v>
      </c>
      <c r="C39" s="6"/>
      <c r="D39" s="6"/>
      <c r="E39" s="6"/>
      <c r="F39" s="18">
        <v>66707.81</v>
      </c>
      <c r="G39" s="39">
        <v>65642.48599999999</v>
      </c>
      <c r="H39" s="38">
        <f t="shared" si="0"/>
        <v>1.6229184251187689E-2</v>
      </c>
      <c r="I39" s="39">
        <v>66588.000000000015</v>
      </c>
      <c r="J39" s="38">
        <f t="shared" si="1"/>
        <v>1.7992731423077668E-3</v>
      </c>
      <c r="K39" s="25"/>
    </row>
    <row r="40" spans="2:11" s="19" customFormat="1" x14ac:dyDescent="0.25">
      <c r="B40" s="19" t="s">
        <v>91</v>
      </c>
      <c r="F40" s="20">
        <v>46.259</v>
      </c>
      <c r="G40" s="25">
        <v>56.21</v>
      </c>
      <c r="H40" s="34">
        <f t="shared" si="0"/>
        <v>-0.17703255648461125</v>
      </c>
      <c r="I40" s="25">
        <v>54.975999999999999</v>
      </c>
      <c r="J40" s="34">
        <f t="shared" si="1"/>
        <v>-0.15856009895227008</v>
      </c>
      <c r="K40" s="25"/>
    </row>
    <row r="41" spans="2:11" s="21" customFormat="1" x14ac:dyDescent="0.25">
      <c r="B41" s="19" t="s">
        <v>92</v>
      </c>
      <c r="C41" s="19"/>
      <c r="D41" s="19"/>
      <c r="E41" s="19"/>
      <c r="F41" s="20">
        <v>58362.731</v>
      </c>
      <c r="G41" s="25">
        <v>57248.609999999993</v>
      </c>
      <c r="H41" s="34">
        <f t="shared" si="0"/>
        <v>1.9461101326303076E-2</v>
      </c>
      <c r="I41" s="25">
        <v>58400.451999999997</v>
      </c>
      <c r="J41" s="34">
        <f t="shared" si="1"/>
        <v>-6.4590253513785445E-4</v>
      </c>
      <c r="K41" s="23"/>
    </row>
    <row r="42" spans="2:11" s="21" customFormat="1" x14ac:dyDescent="0.25">
      <c r="B42" s="21" t="s">
        <v>93</v>
      </c>
      <c r="F42" s="22">
        <v>5539.817</v>
      </c>
      <c r="G42" s="23">
        <v>6165.7349999999997</v>
      </c>
      <c r="H42" s="34">
        <f t="shared" si="0"/>
        <v>-0.10151555329575468</v>
      </c>
      <c r="I42" s="23">
        <v>6153.0140000000001</v>
      </c>
      <c r="J42" s="34">
        <f t="shared" si="1"/>
        <v>-9.9657988751528981E-2</v>
      </c>
      <c r="K42" s="23"/>
    </row>
    <row r="43" spans="2:11" s="21" customFormat="1" x14ac:dyDescent="0.25">
      <c r="B43" s="21" t="s">
        <v>94</v>
      </c>
      <c r="F43" s="22">
        <v>749.37199999999996</v>
      </c>
      <c r="G43" s="23">
        <v>458.017</v>
      </c>
      <c r="H43" s="34">
        <f t="shared" si="0"/>
        <v>0.63612267666920652</v>
      </c>
      <c r="I43" s="23">
        <v>210.34</v>
      </c>
      <c r="J43" s="34">
        <f t="shared" si="1"/>
        <v>2.5626699629171816</v>
      </c>
      <c r="K43" s="23"/>
    </row>
    <row r="44" spans="2:11" s="21" customFormat="1" x14ac:dyDescent="0.25">
      <c r="B44" s="21" t="s">
        <v>21</v>
      </c>
      <c r="F44" s="22">
        <v>48782.214</v>
      </c>
      <c r="G44" s="23">
        <v>47825.025999999998</v>
      </c>
      <c r="H44" s="34">
        <f t="shared" si="0"/>
        <v>2.0014374900705789E-2</v>
      </c>
      <c r="I44" s="23">
        <v>49293.487999999998</v>
      </c>
      <c r="J44" s="34">
        <f t="shared" si="1"/>
        <v>-1.0372039406097544E-2</v>
      </c>
      <c r="K44" s="23"/>
    </row>
    <row r="45" spans="2:11" s="21" customFormat="1" x14ac:dyDescent="0.25">
      <c r="B45" s="21" t="s">
        <v>95</v>
      </c>
      <c r="F45" s="22">
        <v>2616.4609999999998</v>
      </c>
      <c r="G45" s="23">
        <v>2195.0810000000001</v>
      </c>
      <c r="H45" s="34">
        <f t="shared" si="0"/>
        <v>0.19196558122456508</v>
      </c>
      <c r="I45" s="23">
        <v>2109.029</v>
      </c>
      <c r="J45" s="34">
        <f t="shared" si="1"/>
        <v>0.24059982105509214</v>
      </c>
      <c r="K45" s="23"/>
    </row>
    <row r="46" spans="2:11" x14ac:dyDescent="0.25">
      <c r="B46" s="21" t="s">
        <v>96</v>
      </c>
      <c r="C46" s="21"/>
      <c r="D46" s="21"/>
      <c r="E46" s="21"/>
      <c r="F46" s="22">
        <v>674.86699999999996</v>
      </c>
      <c r="G46" s="23">
        <v>604.75099999999998</v>
      </c>
      <c r="H46" s="34">
        <f t="shared" si="0"/>
        <v>0.11594193312619572</v>
      </c>
      <c r="I46" s="23">
        <v>634.58100000000002</v>
      </c>
      <c r="J46" s="34">
        <f t="shared" si="1"/>
        <v>6.348440939769695E-2</v>
      </c>
      <c r="K46" s="11"/>
    </row>
    <row r="47" spans="2:11" x14ac:dyDescent="0.25">
      <c r="B47" s="19" t="s">
        <v>75</v>
      </c>
      <c r="F47" s="22">
        <v>389.94499999999999</v>
      </c>
      <c r="G47" s="11">
        <v>487.74099999999999</v>
      </c>
      <c r="H47" s="34">
        <f t="shared" si="0"/>
        <v>-0.20050805653000259</v>
      </c>
      <c r="I47" s="11">
        <v>363.7</v>
      </c>
      <c r="J47" s="34">
        <f t="shared" si="1"/>
        <v>7.2161121803684392E-2</v>
      </c>
      <c r="K47" s="11"/>
    </row>
    <row r="48" spans="2:11" x14ac:dyDescent="0.25">
      <c r="B48" s="19" t="s">
        <v>97</v>
      </c>
      <c r="F48" s="22">
        <v>595.59500000000003</v>
      </c>
      <c r="G48" s="11">
        <v>607.08000000000004</v>
      </c>
      <c r="H48" s="34">
        <f t="shared" si="0"/>
        <v>-1.8918429202082088E-2</v>
      </c>
      <c r="I48" s="11">
        <v>575.31600000000003</v>
      </c>
      <c r="J48" s="34">
        <f t="shared" si="1"/>
        <v>3.5248454762252468E-2</v>
      </c>
      <c r="K48" s="11"/>
    </row>
    <row r="49" spans="2:11" x14ac:dyDescent="0.25">
      <c r="B49" s="1" t="s">
        <v>98</v>
      </c>
      <c r="F49" s="22">
        <v>391.03699999999998</v>
      </c>
      <c r="G49" s="11">
        <v>452.13400000000001</v>
      </c>
      <c r="H49" s="34">
        <f t="shared" si="0"/>
        <v>-0.1351302932316526</v>
      </c>
      <c r="I49" s="11">
        <v>402.08100000000002</v>
      </c>
      <c r="J49" s="34">
        <f t="shared" si="1"/>
        <v>-2.7467102399765353E-2</v>
      </c>
      <c r="K49" s="11"/>
    </row>
    <row r="50" spans="2:11" x14ac:dyDescent="0.25">
      <c r="B50" s="19" t="s">
        <v>99</v>
      </c>
      <c r="F50" s="22">
        <v>397.52100000000002</v>
      </c>
      <c r="G50" s="11">
        <v>339.55200000000002</v>
      </c>
      <c r="H50" s="34">
        <f t="shared" si="0"/>
        <v>0.17072201017811706</v>
      </c>
      <c r="I50" s="11">
        <v>341.73500000000001</v>
      </c>
      <c r="J50" s="34">
        <f t="shared" si="1"/>
        <v>0.16324344887120135</v>
      </c>
      <c r="K50" s="11"/>
    </row>
    <row r="51" spans="2:11" s="6" customFormat="1" ht="17.25" x14ac:dyDescent="0.3">
      <c r="B51" s="19" t="s">
        <v>100</v>
      </c>
      <c r="C51" s="1"/>
      <c r="D51" s="1"/>
      <c r="E51" s="1"/>
      <c r="F51" s="22">
        <v>198.28800000000001</v>
      </c>
      <c r="G51" s="11">
        <v>202.441</v>
      </c>
      <c r="H51" s="34">
        <f t="shared" si="0"/>
        <v>-2.0514619074199381E-2</v>
      </c>
      <c r="I51" s="11">
        <v>250.60300000000001</v>
      </c>
      <c r="J51" s="34">
        <f t="shared" si="1"/>
        <v>-0.20875647937175534</v>
      </c>
      <c r="K51" s="39"/>
    </row>
    <row r="52" spans="2:11" ht="17.25" x14ac:dyDescent="0.3">
      <c r="B52" s="6" t="s">
        <v>101</v>
      </c>
      <c r="C52" s="6"/>
      <c r="D52" s="6"/>
      <c r="E52" s="6"/>
      <c r="F52" s="18">
        <v>60381.375999999997</v>
      </c>
      <c r="G52" s="39">
        <v>59393.767999999996</v>
      </c>
      <c r="H52" s="38">
        <f t="shared" si="0"/>
        <v>1.6628141861617429E-2</v>
      </c>
      <c r="I52" s="39">
        <v>60388.862999999998</v>
      </c>
      <c r="J52" s="38">
        <f t="shared" si="1"/>
        <v>-1.239798139600623E-4</v>
      </c>
      <c r="K52" s="25"/>
    </row>
    <row r="53" spans="2:11" x14ac:dyDescent="0.25">
      <c r="B53" s="19" t="s">
        <v>102</v>
      </c>
      <c r="C53" s="19"/>
      <c r="D53" s="19"/>
      <c r="E53" s="19"/>
      <c r="F53" s="20">
        <v>5863.59</v>
      </c>
      <c r="G53" s="25">
        <v>5834.5929999999998</v>
      </c>
      <c r="H53" s="34">
        <f t="shared" si="0"/>
        <v>4.9698410840310903E-3</v>
      </c>
      <c r="I53" s="25">
        <v>5809.576</v>
      </c>
      <c r="J53" s="34">
        <f t="shared" si="1"/>
        <v>9.2974082790207024E-3</v>
      </c>
      <c r="K53" s="25"/>
    </row>
    <row r="54" spans="2:11" x14ac:dyDescent="0.25">
      <c r="B54" s="19" t="s">
        <v>139</v>
      </c>
      <c r="C54" s="19"/>
      <c r="D54" s="19"/>
      <c r="E54" s="19"/>
      <c r="F54" s="20">
        <v>456.56599999999997</v>
      </c>
      <c r="G54" s="25">
        <v>406.71499999999997</v>
      </c>
      <c r="H54" s="34">
        <f t="shared" si="0"/>
        <v>0.12256985850042423</v>
      </c>
      <c r="I54" s="25">
        <v>382.41399999999999</v>
      </c>
      <c r="J54" s="34">
        <f t="shared" si="1"/>
        <v>0.19390503485751043</v>
      </c>
      <c r="K54" s="25"/>
    </row>
    <row r="55" spans="2:11" s="6" customFormat="1" ht="17.25" x14ac:dyDescent="0.3">
      <c r="B55" s="19" t="s">
        <v>104</v>
      </c>
      <c r="C55" s="19"/>
      <c r="D55" s="19"/>
      <c r="E55" s="19"/>
      <c r="F55" s="20">
        <v>6.2779999999999996</v>
      </c>
      <c r="G55" s="25">
        <v>7.41</v>
      </c>
      <c r="H55" s="34">
        <f t="shared" si="0"/>
        <v>-0.1527665317139002</v>
      </c>
      <c r="I55" s="25">
        <v>7.1470000000000002</v>
      </c>
      <c r="J55" s="34">
        <f t="shared" si="1"/>
        <v>-0.12158947810270049</v>
      </c>
      <c r="K55" s="27"/>
    </row>
    <row r="56" spans="2:11" s="6" customFormat="1" ht="17.25" x14ac:dyDescent="0.3">
      <c r="B56" s="6" t="s">
        <v>105</v>
      </c>
      <c r="F56" s="18">
        <v>6326.4340000000002</v>
      </c>
      <c r="G56" s="27">
        <v>6248.7179999999998</v>
      </c>
      <c r="H56" s="38">
        <f t="shared" si="0"/>
        <v>1.2437111100228826E-2</v>
      </c>
      <c r="I56" s="27">
        <v>6199.1369999999997</v>
      </c>
      <c r="J56" s="38">
        <f t="shared" si="1"/>
        <v>2.0534632481908455E-2</v>
      </c>
      <c r="K56" s="27"/>
    </row>
    <row r="57" spans="2:11" ht="17.25" x14ac:dyDescent="0.3">
      <c r="B57" s="6" t="s">
        <v>106</v>
      </c>
      <c r="C57" s="6"/>
      <c r="D57" s="6"/>
      <c r="E57" s="6"/>
      <c r="F57" s="18">
        <v>66707.81</v>
      </c>
      <c r="G57" s="27">
        <v>65642.48599999999</v>
      </c>
      <c r="H57" s="38">
        <f t="shared" si="0"/>
        <v>1.6229184251187689E-2</v>
      </c>
      <c r="I57" s="27">
        <v>66588</v>
      </c>
      <c r="J57" s="38">
        <f t="shared" si="1"/>
        <v>1.7992731423079888E-3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5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107</v>
      </c>
    </row>
    <row r="12" spans="2:9" ht="17.25" x14ac:dyDescent="0.3">
      <c r="B12" s="6" t="s">
        <v>11</v>
      </c>
      <c r="G12" s="4"/>
    </row>
    <row r="13" spans="2:9" x14ac:dyDescent="0.25">
      <c r="B13" s="70" t="s">
        <v>12</v>
      </c>
      <c r="G13" s="4"/>
    </row>
    <row r="14" spans="2:9" x14ac:dyDescent="0.25">
      <c r="B14" s="7"/>
      <c r="C14" s="7"/>
      <c r="D14" s="7"/>
      <c r="E14" s="7"/>
      <c r="F14" s="8" t="str">
        <f>+'KF-B'!E14</f>
        <v>2023/I</v>
      </c>
      <c r="G14" s="9" t="str">
        <f>+'KF-B'!F14</f>
        <v>2022/I</v>
      </c>
      <c r="H14" s="9" t="s">
        <v>13</v>
      </c>
    </row>
    <row r="15" spans="2:9" x14ac:dyDescent="0.25">
      <c r="B15" s="1" t="s">
        <v>21</v>
      </c>
      <c r="F15" s="10">
        <v>48782.214</v>
      </c>
      <c r="G15" s="11">
        <v>47825.025999999998</v>
      </c>
      <c r="H15" s="34">
        <f>IF(ISERROR($F15/G15),"-",$F15/G15-1)</f>
        <v>2.0014374900705789E-2</v>
      </c>
      <c r="I15" s="12"/>
    </row>
    <row r="16" spans="2:9" s="5" customFormat="1" x14ac:dyDescent="0.25">
      <c r="B16" s="5" t="s">
        <v>23</v>
      </c>
      <c r="F16" s="17">
        <v>48469.611549399997</v>
      </c>
      <c r="G16" s="36">
        <v>47002.234071939994</v>
      </c>
      <c r="H16" s="37">
        <f t="shared" ref="H16:H26" si="0">IF(ISERROR($F16/G16),"-",$F16/G16-1)</f>
        <v>3.1219313431231521E-2</v>
      </c>
    </row>
    <row r="17" spans="2:11" x14ac:dyDescent="0.25">
      <c r="B17" s="1" t="s">
        <v>108</v>
      </c>
      <c r="F17" s="10">
        <v>5682.494999999999</v>
      </c>
      <c r="G17" s="11">
        <v>3956.4770000000003</v>
      </c>
      <c r="H17" s="34">
        <f t="shared" si="0"/>
        <v>0.43625124068710597</v>
      </c>
    </row>
    <row r="18" spans="2:11" x14ac:dyDescent="0.25">
      <c r="B18" s="1" t="s">
        <v>109</v>
      </c>
      <c r="F18" s="10">
        <v>42787.116549400002</v>
      </c>
      <c r="G18" s="11">
        <v>43045.757071939996</v>
      </c>
      <c r="H18" s="34">
        <f t="shared" si="0"/>
        <v>-6.0085021180541487E-3</v>
      </c>
    </row>
    <row r="19" spans="2:11" s="21" customFormat="1" x14ac:dyDescent="0.25">
      <c r="B19" s="21" t="s">
        <v>110</v>
      </c>
      <c r="F19" s="22">
        <v>39552.472000000002</v>
      </c>
      <c r="G19" s="23">
        <v>38017.358</v>
      </c>
      <c r="H19" s="40">
        <f t="shared" si="0"/>
        <v>4.0379292006561984E-2</v>
      </c>
    </row>
    <row r="20" spans="2:11" s="21" customFormat="1" x14ac:dyDescent="0.25">
      <c r="B20" s="21" t="s">
        <v>111</v>
      </c>
      <c r="F20" s="22">
        <v>3033.7658460000002</v>
      </c>
      <c r="G20" s="23">
        <v>5025.4514020000006</v>
      </c>
      <c r="H20" s="40">
        <f t="shared" si="0"/>
        <v>-0.39631973263284581</v>
      </c>
    </row>
    <row r="21" spans="2:11" s="21" customFormat="1" x14ac:dyDescent="0.25">
      <c r="B21" s="21" t="s">
        <v>112</v>
      </c>
      <c r="F21" s="22">
        <v>162.904</v>
      </c>
      <c r="G21" s="23">
        <v>1.1919999999999999</v>
      </c>
      <c r="H21" s="40">
        <f t="shared" si="0"/>
        <v>135.66442953020135</v>
      </c>
      <c r="K21" s="62"/>
    </row>
    <row r="22" spans="2:11" x14ac:dyDescent="0.25">
      <c r="B22" s="21" t="s">
        <v>146</v>
      </c>
      <c r="C22" s="21"/>
      <c r="D22" s="21"/>
      <c r="E22" s="21"/>
      <c r="F22" s="22">
        <v>23.9637034</v>
      </c>
      <c r="G22" s="23">
        <v>1.7526699400000041</v>
      </c>
      <c r="H22" s="40">
        <f t="shared" si="0"/>
        <v>12.672684658470233</v>
      </c>
    </row>
    <row r="23" spans="2:11" x14ac:dyDescent="0.25">
      <c r="B23" s="1" t="s">
        <v>113</v>
      </c>
      <c r="F23" s="10">
        <v>44766.135000000002</v>
      </c>
      <c r="G23" s="11">
        <v>41914.557000000001</v>
      </c>
      <c r="H23" s="34">
        <f t="shared" si="0"/>
        <v>6.8033117945156985E-2</v>
      </c>
    </row>
    <row r="24" spans="2:11" x14ac:dyDescent="0.25">
      <c r="B24" s="1" t="s">
        <v>114</v>
      </c>
      <c r="F24" s="10">
        <v>3635.101846</v>
      </c>
      <c r="G24" s="11">
        <v>5087.6770719400001</v>
      </c>
      <c r="H24" s="34">
        <f t="shared" si="0"/>
        <v>-0.28550853472036763</v>
      </c>
    </row>
    <row r="25" spans="2:11" s="5" customFormat="1" x14ac:dyDescent="0.25">
      <c r="B25" s="1" t="s">
        <v>115</v>
      </c>
      <c r="C25" s="1"/>
      <c r="D25" s="1"/>
      <c r="E25" s="1"/>
      <c r="F25" s="10">
        <v>29910.392376909997</v>
      </c>
      <c r="G25" s="11">
        <v>28124.460850790001</v>
      </c>
      <c r="H25" s="34">
        <f t="shared" si="0"/>
        <v>6.3501004893746327E-2</v>
      </c>
    </row>
    <row r="26" spans="2:11" x14ac:dyDescent="0.25">
      <c r="B26" s="5" t="s">
        <v>116</v>
      </c>
      <c r="C26" s="5"/>
      <c r="D26" s="5"/>
      <c r="E26" s="5"/>
      <c r="F26" s="17">
        <v>78380.00392630999</v>
      </c>
      <c r="G26" s="36">
        <v>75126.694922729992</v>
      </c>
      <c r="H26" s="37">
        <f t="shared" si="0"/>
        <v>4.3304300913624916E-2</v>
      </c>
    </row>
    <row r="27" spans="2:11" x14ac:dyDescent="0.25">
      <c r="G27" s="11"/>
      <c r="H27" s="34"/>
    </row>
    <row r="28" spans="2:11" x14ac:dyDescent="0.25">
      <c r="G28" s="11"/>
      <c r="H28" s="34"/>
    </row>
    <row r="29" spans="2:11" x14ac:dyDescent="0.25">
      <c r="G29" s="11"/>
      <c r="H29" s="34"/>
    </row>
    <row r="34" spans="2:8" ht="17.25" x14ac:dyDescent="0.3">
      <c r="B34" s="6" t="s">
        <v>28</v>
      </c>
      <c r="G34" s="4"/>
    </row>
    <row r="35" spans="2:8" x14ac:dyDescent="0.25">
      <c r="B35" s="70" t="s">
        <v>12</v>
      </c>
      <c r="G35" s="4"/>
    </row>
    <row r="36" spans="2:8" x14ac:dyDescent="0.25">
      <c r="B36" s="7"/>
      <c r="C36" s="7"/>
      <c r="D36" s="7"/>
      <c r="E36" s="7"/>
      <c r="F36" s="8" t="str">
        <f t="shared" ref="F36:F48" si="1">+F14</f>
        <v>2023/I</v>
      </c>
      <c r="G36" s="9" t="str">
        <f>+'KF-B'!$F$36</f>
        <v>2022/IV</v>
      </c>
      <c r="H36" s="9" t="s">
        <v>13</v>
      </c>
    </row>
    <row r="37" spans="2:8" x14ac:dyDescent="0.25">
      <c r="B37" s="1" t="s">
        <v>21</v>
      </c>
      <c r="F37" s="10">
        <f t="shared" si="1"/>
        <v>48782.214</v>
      </c>
      <c r="G37" s="11">
        <v>49293.487999999998</v>
      </c>
      <c r="H37" s="34">
        <f>IF(ISERROR($F37/G37),"-",$F37/G37-1)</f>
        <v>-1.0372039406097544E-2</v>
      </c>
    </row>
    <row r="38" spans="2:8" x14ac:dyDescent="0.25">
      <c r="B38" s="5" t="s">
        <v>23</v>
      </c>
      <c r="C38" s="5"/>
      <c r="D38" s="5"/>
      <c r="E38" s="5"/>
      <c r="F38" s="17">
        <f t="shared" si="1"/>
        <v>48469.611549399997</v>
      </c>
      <c r="G38" s="36">
        <v>48983.574388590001</v>
      </c>
      <c r="H38" s="37">
        <f t="shared" ref="H38:H48" si="2">IF(ISERROR($F38/G38),"-",$F38/G38-1)</f>
        <v>-1.0492554812613353E-2</v>
      </c>
    </row>
    <row r="39" spans="2:8" x14ac:dyDescent="0.25">
      <c r="B39" s="1" t="s">
        <v>108</v>
      </c>
      <c r="F39" s="10">
        <f t="shared" si="1"/>
        <v>5682.494999999999</v>
      </c>
      <c r="G39" s="11">
        <v>5075.9079999999994</v>
      </c>
      <c r="H39" s="34">
        <f t="shared" si="2"/>
        <v>0.11950315096333486</v>
      </c>
    </row>
    <row r="40" spans="2:8" x14ac:dyDescent="0.25">
      <c r="B40" s="1" t="s">
        <v>109</v>
      </c>
      <c r="F40" s="10">
        <f t="shared" si="1"/>
        <v>42787.116549400002</v>
      </c>
      <c r="G40" s="11">
        <v>43907.666388590005</v>
      </c>
      <c r="H40" s="34">
        <f t="shared" si="2"/>
        <v>-2.5520596546237617E-2</v>
      </c>
    </row>
    <row r="41" spans="2:8" x14ac:dyDescent="0.25">
      <c r="B41" s="21" t="s">
        <v>110</v>
      </c>
      <c r="C41" s="21"/>
      <c r="D41" s="21"/>
      <c r="E41" s="21"/>
      <c r="F41" s="22">
        <f t="shared" si="1"/>
        <v>39552.472000000002</v>
      </c>
      <c r="G41" s="23">
        <v>40276.889000000003</v>
      </c>
      <c r="H41" s="40">
        <f t="shared" si="2"/>
        <v>-1.7985922398326304E-2</v>
      </c>
    </row>
    <row r="42" spans="2:8" x14ac:dyDescent="0.25">
      <c r="B42" s="21" t="s">
        <v>111</v>
      </c>
      <c r="C42" s="21"/>
      <c r="D42" s="21"/>
      <c r="E42" s="21"/>
      <c r="F42" s="22">
        <f t="shared" si="1"/>
        <v>3033.7658460000002</v>
      </c>
      <c r="G42" s="23">
        <v>3480.8688460000003</v>
      </c>
      <c r="H42" s="40">
        <f t="shared" si="2"/>
        <v>-0.12844580470585187</v>
      </c>
    </row>
    <row r="43" spans="2:8" x14ac:dyDescent="0.25">
      <c r="B43" s="21" t="s">
        <v>112</v>
      </c>
      <c r="C43" s="21"/>
      <c r="D43" s="21"/>
      <c r="E43" s="21"/>
      <c r="F43" s="22">
        <f t="shared" si="1"/>
        <v>162.904</v>
      </c>
      <c r="G43" s="23">
        <v>136.107</v>
      </c>
      <c r="H43" s="40">
        <f t="shared" si="2"/>
        <v>0.19688186500326954</v>
      </c>
    </row>
    <row r="44" spans="2:8" x14ac:dyDescent="0.25">
      <c r="B44" s="21" t="s">
        <v>146</v>
      </c>
      <c r="C44" s="21"/>
      <c r="D44" s="21"/>
      <c r="E44" s="21"/>
      <c r="F44" s="22">
        <f t="shared" si="1"/>
        <v>23.9637034</v>
      </c>
      <c r="G44" s="23">
        <v>10.767542590000001</v>
      </c>
      <c r="H44" s="40">
        <f t="shared" si="2"/>
        <v>1.2255499060905035</v>
      </c>
    </row>
    <row r="45" spans="2:8" x14ac:dyDescent="0.25">
      <c r="B45" s="1" t="s">
        <v>113</v>
      </c>
      <c r="F45" s="10">
        <f t="shared" si="1"/>
        <v>44766.135000000002</v>
      </c>
      <c r="G45" s="11">
        <v>44867.213000000003</v>
      </c>
      <c r="H45" s="34">
        <f t="shared" si="2"/>
        <v>-2.2528254652234292E-3</v>
      </c>
    </row>
    <row r="46" spans="2:8" x14ac:dyDescent="0.25">
      <c r="B46" s="1" t="s">
        <v>114</v>
      </c>
      <c r="F46" s="10">
        <f t="shared" si="1"/>
        <v>3635.101846</v>
      </c>
      <c r="G46" s="11">
        <v>4102.5598460000001</v>
      </c>
      <c r="H46" s="34">
        <f t="shared" si="2"/>
        <v>-0.11394300572014127</v>
      </c>
    </row>
    <row r="47" spans="2:8" x14ac:dyDescent="0.25">
      <c r="B47" s="1" t="s">
        <v>115</v>
      </c>
      <c r="F47" s="10">
        <f t="shared" si="1"/>
        <v>29910.392376909997</v>
      </c>
      <c r="G47" s="11">
        <v>28058.716531899998</v>
      </c>
      <c r="H47" s="34">
        <f t="shared" si="2"/>
        <v>6.5992891831129441E-2</v>
      </c>
    </row>
    <row r="48" spans="2:8" x14ac:dyDescent="0.25">
      <c r="B48" s="5" t="s">
        <v>116</v>
      </c>
      <c r="C48" s="5"/>
      <c r="D48" s="5"/>
      <c r="E48" s="5"/>
      <c r="F48" s="17">
        <f t="shared" si="1"/>
        <v>78380.00392630999</v>
      </c>
      <c r="G48" s="36">
        <v>77042.290920489992</v>
      </c>
      <c r="H48" s="37">
        <f t="shared" si="2"/>
        <v>1.7363359653992605E-2</v>
      </c>
    </row>
    <row r="49" spans="7:8" x14ac:dyDescent="0.25">
      <c r="G49" s="11"/>
      <c r="H49" s="34"/>
    </row>
    <row r="50" spans="7:8" x14ac:dyDescent="0.25">
      <c r="G50" s="11"/>
      <c r="H50" s="34"/>
    </row>
    <row r="51" spans="7:8" x14ac:dyDescent="0.25">
      <c r="G51" s="11"/>
      <c r="H51" s="34"/>
    </row>
    <row r="52" spans="7:8" x14ac:dyDescent="0.25">
      <c r="G52" s="11"/>
      <c r="H52" s="34"/>
    </row>
    <row r="53" spans="7:8" x14ac:dyDescent="0.25">
      <c r="G53" s="11"/>
      <c r="H53" s="34"/>
    </row>
    <row r="54" spans="7:8" x14ac:dyDescent="0.25">
      <c r="G54" s="11"/>
      <c r="H54" s="34"/>
    </row>
    <row r="55" spans="7:8" x14ac:dyDescent="0.25">
      <c r="G55" s="11"/>
      <c r="H55" s="34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117</v>
      </c>
    </row>
    <row r="12" spans="2:8" ht="17.25" x14ac:dyDescent="0.3">
      <c r="B12" s="6" t="s">
        <v>11</v>
      </c>
      <c r="G12" s="4"/>
    </row>
    <row r="13" spans="2:8" x14ac:dyDescent="0.25">
      <c r="B13" s="70" t="s">
        <v>12</v>
      </c>
      <c r="G13" s="4"/>
    </row>
    <row r="14" spans="2:8" x14ac:dyDescent="0.25">
      <c r="B14" s="7"/>
      <c r="C14" s="7"/>
      <c r="D14" s="7"/>
      <c r="E14" s="7"/>
      <c r="F14" s="8" t="str">
        <f>+'KF-B'!E14</f>
        <v>2023/I</v>
      </c>
      <c r="G14" s="9" t="str">
        <f>+'KF-B'!F14</f>
        <v>2022/I</v>
      </c>
      <c r="H14" s="9" t="s">
        <v>13</v>
      </c>
    </row>
    <row r="15" spans="2:8" x14ac:dyDescent="0.25">
      <c r="B15" s="5" t="s">
        <v>18</v>
      </c>
      <c r="C15" s="5"/>
      <c r="D15" s="5"/>
      <c r="E15" s="5"/>
      <c r="F15" s="17">
        <v>46207.447999999997</v>
      </c>
      <c r="G15" s="36">
        <v>47396.027999999998</v>
      </c>
      <c r="H15" s="65">
        <f>+F15/G15-1</f>
        <v>-2.5077628867971824E-2</v>
      </c>
    </row>
    <row r="16" spans="2:8" s="21" customFormat="1" x14ac:dyDescent="0.25">
      <c r="B16" s="21" t="s">
        <v>118</v>
      </c>
      <c r="F16" s="22">
        <v>46895.237000000001</v>
      </c>
      <c r="G16" s="23">
        <v>48140.190999999999</v>
      </c>
      <c r="H16" s="26">
        <f t="shared" ref="H16:H23" si="0">+F16/G16-1</f>
        <v>-2.5861010813189256E-2</v>
      </c>
    </row>
    <row r="17" spans="2:8" x14ac:dyDescent="0.25">
      <c r="B17" s="1" t="s">
        <v>108</v>
      </c>
      <c r="F17" s="10">
        <v>5296.5289999999995</v>
      </c>
      <c r="G17" s="11">
        <v>5112.1010000000006</v>
      </c>
      <c r="H17" s="26">
        <f t="shared" si="0"/>
        <v>3.6076752004703838E-2</v>
      </c>
    </row>
    <row r="18" spans="2:8" x14ac:dyDescent="0.25">
      <c r="B18" s="1" t="s">
        <v>109</v>
      </c>
      <c r="F18" s="10">
        <v>41598.708000000006</v>
      </c>
      <c r="G18" s="11">
        <v>43028.09</v>
      </c>
      <c r="H18" s="26">
        <f t="shared" si="0"/>
        <v>-3.321974087160251E-2</v>
      </c>
    </row>
    <row r="19" spans="2:8" x14ac:dyDescent="0.25">
      <c r="B19" s="21" t="s">
        <v>119</v>
      </c>
      <c r="C19" s="21"/>
      <c r="D19" s="21"/>
      <c r="E19" s="21"/>
      <c r="F19" s="22">
        <v>32172.343999999997</v>
      </c>
      <c r="G19" s="23">
        <v>33914.793999999994</v>
      </c>
      <c r="H19" s="63">
        <f t="shared" si="0"/>
        <v>-5.1377283907429794E-2</v>
      </c>
    </row>
    <row r="20" spans="2:8" x14ac:dyDescent="0.25">
      <c r="B20" s="21" t="s">
        <v>120</v>
      </c>
      <c r="C20" s="21"/>
      <c r="D20" s="21"/>
      <c r="E20" s="21"/>
      <c r="F20" s="22">
        <v>9426.3640000000087</v>
      </c>
      <c r="G20" s="23">
        <v>9113.2960000000021</v>
      </c>
      <c r="H20" s="63">
        <f t="shared" si="0"/>
        <v>3.4352883962071035E-2</v>
      </c>
    </row>
    <row r="21" spans="2:8" x14ac:dyDescent="0.25">
      <c r="B21" s="5" t="s">
        <v>121</v>
      </c>
      <c r="C21" s="5"/>
      <c r="D21" s="5"/>
      <c r="E21" s="5"/>
      <c r="F21" s="17">
        <v>32296.332999999999</v>
      </c>
      <c r="G21" s="36">
        <v>34045.159</v>
      </c>
      <c r="H21" s="65">
        <f t="shared" si="0"/>
        <v>-5.1367831767212491E-2</v>
      </c>
    </row>
    <row r="22" spans="2:8" x14ac:dyDescent="0.25">
      <c r="B22" s="21" t="s">
        <v>119</v>
      </c>
      <c r="C22" s="21"/>
      <c r="D22" s="21"/>
      <c r="E22" s="21"/>
      <c r="F22" s="22">
        <v>29918.116999999998</v>
      </c>
      <c r="G22" s="23">
        <v>31801.847999999998</v>
      </c>
      <c r="H22" s="63">
        <f t="shared" si="0"/>
        <v>-5.9233381657569084E-2</v>
      </c>
    </row>
    <row r="23" spans="2:8" x14ac:dyDescent="0.25">
      <c r="B23" s="21" t="s">
        <v>120</v>
      </c>
      <c r="C23" s="21"/>
      <c r="D23" s="21"/>
      <c r="E23" s="21"/>
      <c r="F23" s="22">
        <v>2378.2160000000003</v>
      </c>
      <c r="G23" s="23">
        <v>2243.3110000000015</v>
      </c>
      <c r="H23" s="63">
        <f t="shared" si="0"/>
        <v>6.0136557080136877E-2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28</v>
      </c>
      <c r="G30" s="4"/>
    </row>
    <row r="31" spans="2:8" x14ac:dyDescent="0.25">
      <c r="B31" s="70" t="s">
        <v>12</v>
      </c>
      <c r="G31" s="4"/>
    </row>
    <row r="32" spans="2:8" x14ac:dyDescent="0.25">
      <c r="B32" s="7"/>
      <c r="C32" s="7"/>
      <c r="D32" s="7"/>
      <c r="E32" s="7"/>
      <c r="F32" s="8" t="str">
        <f>+F14</f>
        <v>2023/I</v>
      </c>
      <c r="G32" s="9" t="str">
        <f>+'KF-B'!$F$36</f>
        <v>2022/IV</v>
      </c>
      <c r="H32" s="9" t="s">
        <v>13</v>
      </c>
    </row>
    <row r="33" spans="2:8" x14ac:dyDescent="0.25">
      <c r="B33" s="5" t="s">
        <v>18</v>
      </c>
      <c r="C33" s="5"/>
      <c r="D33" s="5"/>
      <c r="E33" s="5"/>
      <c r="F33" s="17">
        <f>+F15</f>
        <v>46207.447999999997</v>
      </c>
      <c r="G33" s="36">
        <v>46627.332000000002</v>
      </c>
      <c r="H33" s="65">
        <f>+F33/G33-1</f>
        <v>-9.0051045597033808E-3</v>
      </c>
    </row>
    <row r="34" spans="2:8" x14ac:dyDescent="0.25">
      <c r="B34" s="21" t="s">
        <v>118</v>
      </c>
      <c r="C34" s="21"/>
      <c r="D34" s="21"/>
      <c r="E34" s="21"/>
      <c r="F34" s="22">
        <f t="shared" ref="F34:F41" si="1">+F16</f>
        <v>46895.237000000001</v>
      </c>
      <c r="G34" s="23">
        <v>47310.218000000001</v>
      </c>
      <c r="H34" s="26">
        <f t="shared" ref="H34:H41" si="2">+F34/G34-1</f>
        <v>-8.771487799950517E-3</v>
      </c>
    </row>
    <row r="35" spans="2:8" x14ac:dyDescent="0.25">
      <c r="B35" s="1" t="s">
        <v>108</v>
      </c>
      <c r="F35" s="10">
        <f t="shared" si="1"/>
        <v>5296.5289999999995</v>
      </c>
      <c r="G35" s="11">
        <v>5419.8890000000001</v>
      </c>
      <c r="H35" s="26">
        <f t="shared" si="2"/>
        <v>-2.2760613732126345E-2</v>
      </c>
    </row>
    <row r="36" spans="2:8" x14ac:dyDescent="0.25">
      <c r="B36" s="1" t="s">
        <v>109</v>
      </c>
      <c r="F36" s="10">
        <f t="shared" si="1"/>
        <v>41598.708000000006</v>
      </c>
      <c r="G36" s="11">
        <v>41890.329000000005</v>
      </c>
      <c r="H36" s="26">
        <f t="shared" si="2"/>
        <v>-6.9615352030297784E-3</v>
      </c>
    </row>
    <row r="37" spans="2:8" x14ac:dyDescent="0.25">
      <c r="B37" s="21" t="s">
        <v>119</v>
      </c>
      <c r="C37" s="21"/>
      <c r="D37" s="21"/>
      <c r="E37" s="21"/>
      <c r="F37" s="22">
        <f t="shared" si="1"/>
        <v>32172.343999999997</v>
      </c>
      <c r="G37" s="23">
        <v>32404.091</v>
      </c>
      <c r="H37" s="63">
        <f t="shared" si="2"/>
        <v>-7.1517821623202638E-3</v>
      </c>
    </row>
    <row r="38" spans="2:8" x14ac:dyDescent="0.25">
      <c r="B38" s="21" t="s">
        <v>120</v>
      </c>
      <c r="C38" s="21"/>
      <c r="D38" s="21"/>
      <c r="E38" s="21"/>
      <c r="F38" s="22">
        <f t="shared" si="1"/>
        <v>9426.3640000000087</v>
      </c>
      <c r="G38" s="23">
        <v>9486.2380000000048</v>
      </c>
      <c r="H38" s="63">
        <f t="shared" si="2"/>
        <v>-6.3116695996870975E-3</v>
      </c>
    </row>
    <row r="39" spans="2:8" x14ac:dyDescent="0.25">
      <c r="B39" s="5" t="s">
        <v>121</v>
      </c>
      <c r="C39" s="5"/>
      <c r="D39" s="5"/>
      <c r="E39" s="5"/>
      <c r="F39" s="17">
        <f t="shared" si="1"/>
        <v>32296.332999999999</v>
      </c>
      <c r="G39" s="36">
        <v>32479.5</v>
      </c>
      <c r="H39" s="65">
        <f t="shared" si="2"/>
        <v>-5.639464893240409E-3</v>
      </c>
    </row>
    <row r="40" spans="2:8" x14ac:dyDescent="0.25">
      <c r="B40" s="21" t="s">
        <v>119</v>
      </c>
      <c r="C40" s="21"/>
      <c r="D40" s="21"/>
      <c r="E40" s="21"/>
      <c r="F40" s="22">
        <f t="shared" si="1"/>
        <v>29918.116999999998</v>
      </c>
      <c r="G40" s="23">
        <v>30105.994999999999</v>
      </c>
      <c r="H40" s="63">
        <f t="shared" si="2"/>
        <v>-6.2405510928970065E-3</v>
      </c>
    </row>
    <row r="41" spans="2:8" x14ac:dyDescent="0.25">
      <c r="B41" s="21" t="s">
        <v>120</v>
      </c>
      <c r="C41" s="21"/>
      <c r="D41" s="21"/>
      <c r="E41" s="21"/>
      <c r="F41" s="22">
        <f t="shared" si="1"/>
        <v>2378.2160000000003</v>
      </c>
      <c r="G41" s="23">
        <v>2373.505000000001</v>
      </c>
      <c r="H41" s="63">
        <f t="shared" si="2"/>
        <v>1.9848283445786929E-3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Edukiak</vt:lpstr>
      <vt:lpstr>KF-B</vt:lpstr>
      <vt:lpstr>KF-E</vt:lpstr>
      <vt:lpstr>KF-K&amp;L</vt:lpstr>
      <vt:lpstr>KF-Z</vt:lpstr>
      <vt:lpstr>G&amp;I</vt:lpstr>
      <vt:lpstr>Balantzea</vt:lpstr>
      <vt:lpstr>Bezeroen baliabideak</vt:lpstr>
      <vt:lpstr>Bezeroen maileguak</vt:lpstr>
      <vt:lpstr>Berankortasuna</vt:lpstr>
      <vt:lpstr>Kaudimena</vt:lpstr>
      <vt:lpstr>Balantzea!Área_de_impresión</vt:lpstr>
      <vt:lpstr>Berankortasuna!Área_de_impresión</vt:lpstr>
      <vt:lpstr>'Bezeroen baliabideak'!Área_de_impresión</vt:lpstr>
      <vt:lpstr>'Bezeroen maileguak'!Área_de_impresión</vt:lpstr>
      <vt:lpstr>'G&amp;I'!Área_de_impresión</vt:lpstr>
      <vt:lpstr>Kaudimena!Área_de_impresión</vt:lpstr>
      <vt:lpstr>'KF-B'!Área_de_impresión</vt:lpstr>
      <vt:lpstr>'KF-E'!Área_de_impresión</vt:lpstr>
      <vt:lpstr>'KF-K&amp;L'!Área_de_impresión</vt:lpstr>
      <vt:lpstr>'KF-Z'!Área_de_impresión</vt:lpstr>
    </vt:vector>
  </TitlesOfParts>
  <Company>Kutxabank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2021-02-24T10:22:00Z</cp:lastPrinted>
  <dcterms:created xsi:type="dcterms:W3CDTF">2017-01-30T09:33:19Z</dcterms:created>
  <dcterms:modified xsi:type="dcterms:W3CDTF">2023-05-09T08:22:37Z</dcterms:modified>
</cp:coreProperties>
</file>